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aghajani\Desktop\DO\BK-HD-PEDCO-T-1571\"/>
    </mc:Choice>
  </mc:AlternateContent>
  <bookViews>
    <workbookView xWindow="0" yWindow="0" windowWidth="4245" windowHeight="6075"/>
  </bookViews>
  <sheets>
    <sheet name="CRS" sheetId="1" r:id="rId1"/>
    <sheet name="Hyd. Calc. For Tank EL." sheetId="5" r:id="rId2"/>
  </sheets>
  <externalReferences>
    <externalReference r:id="rId3"/>
    <externalReference r:id="rId4"/>
    <externalReference r:id="rId5"/>
    <externalReference r:id="rId6"/>
    <externalReference r:id="rId7"/>
    <externalReference r:id="rId8"/>
  </externalReferences>
  <definedNames>
    <definedName name="ardestan" localSheetId="1">'[1]LV MOTOR(2)'!#REF!</definedName>
    <definedName name="Cancel" localSheetId="1">[2]!Cancel</definedName>
    <definedName name="CombLiqOpt" localSheetId="1">#REF!</definedName>
    <definedName name="CombLiqProps" localSheetId="1">#REF!</definedName>
    <definedName name="CompCompStrmsStart" localSheetId="1">#REF!</definedName>
    <definedName name="CompRefStrmsStart" localSheetId="1">#REF!</definedName>
    <definedName name="CompStreamsLookUp" localSheetId="1">#REF!</definedName>
    <definedName name="CompStreamsLookUpStart" localSheetId="1">#REF!</definedName>
    <definedName name="CurCase" localSheetId="1">#REF!</definedName>
    <definedName name="CurCompOutputSht" localSheetId="1">#REF!</definedName>
    <definedName name="CurCompSht" localSheetId="1">#REF!</definedName>
    <definedName name="CurFlwSht" localSheetId="1">#REF!</definedName>
    <definedName name="CurOutputSht" localSheetId="1">#REF!</definedName>
    <definedName name="CurRefSht" localSheetId="1">#REF!</definedName>
    <definedName name="D" localSheetId="1">[2]!Cancel</definedName>
    <definedName name="dssdfsdf" localSheetId="1">'[1]LV MOTOR(2)'!#REF!</definedName>
    <definedName name="EstLinkOnStart" localSheetId="1">#REF!</definedName>
    <definedName name="LiqProps" localSheetId="1">#REF!</definedName>
    <definedName name="M616.Cancel" localSheetId="1">[3]!M616.Cancel</definedName>
    <definedName name="M616.metricbar" localSheetId="1">[3]!M616.metricbar</definedName>
    <definedName name="M616.metrickg" localSheetId="1">[3]!M616.metrickg</definedName>
    <definedName name="M616.OK" localSheetId="1">[3]!M616.OK</definedName>
    <definedName name="M616.SI" localSheetId="1">[3]!M616.SI</definedName>
    <definedName name="M616.UK" localSheetId="1">[3]!M616.UK</definedName>
    <definedName name="M616.US" localSheetId="1">[3]!M616.US</definedName>
    <definedName name="metricbar" localSheetId="1">[2]!metricbar</definedName>
    <definedName name="metrickg" localSheetId="1">[2]!metrickg</definedName>
    <definedName name="Module.Cancel" localSheetId="1">[4]!Module.Cancel</definedName>
    <definedName name="Module.metricbar" localSheetId="1">[4]!Module.metricbar</definedName>
    <definedName name="Module.metrickg" localSheetId="1">[4]!Module.metrickg</definedName>
    <definedName name="Module.OK" localSheetId="1">[4]!Module.OK</definedName>
    <definedName name="Module.SI" localSheetId="1">[4]!Module.SI</definedName>
    <definedName name="Module.UK" localSheetId="1">[4]!Module.UK</definedName>
    <definedName name="Module.US" localSheetId="1">[4]!Module.US</definedName>
    <definedName name="Module1.Cancel" localSheetId="1">[5]!Module1.Cancel</definedName>
    <definedName name="Module1.metricbar" localSheetId="1">[5]!Module1.metricbar</definedName>
    <definedName name="Module1.metrickg" localSheetId="1">[5]!Module1.metrickg</definedName>
    <definedName name="Module1.OK" localSheetId="1">[5]!Module1.OK</definedName>
    <definedName name="Module1.SI" localSheetId="1">[5]!Module1.SI</definedName>
    <definedName name="Module1.UK" localSheetId="1">[5]!Module1.UK</definedName>
    <definedName name="Module1.US" localSheetId="1">[5]!Module1.US</definedName>
    <definedName name="OK" localSheetId="1">[2]!OK</definedName>
    <definedName name="OpenHysysIfNotOpen" localSheetId="1">#REF!</definedName>
    <definedName name="OutputStart" localSheetId="1">#REF!</definedName>
    <definedName name="OverallProps" localSheetId="1">#REF!</definedName>
    <definedName name="ParameterUnitTypes" localSheetId="1">#REF!</definedName>
    <definedName name="PosPhases" localSheetId="1">#REF!</definedName>
    <definedName name="_xlnm.Print_Area" localSheetId="0">CRS!$C$3:$AF$23</definedName>
    <definedName name="_xlnm.Print_Area" localSheetId="1">'Hyd. Calc. For Tank EL.'!$A$1:$R$21</definedName>
    <definedName name="PropSetsStart" localSheetId="1">#REF!</definedName>
    <definedName name="PropsSetsStartCol" localSheetId="1">#REF!</definedName>
    <definedName name="PropsSetsStartRow" localSheetId="1">#REF!</definedName>
    <definedName name="PropsStart" localSheetId="1">#REF!</definedName>
    <definedName name="s" localSheetId="1">'[1]LV MOTOR(2)'!#REF!</definedName>
    <definedName name="Scetiran" localSheetId="1">'[1]LV MOTOR(2)'!#REF!</definedName>
    <definedName name="SetupStrmsStart" localSheetId="1">#REF!</definedName>
    <definedName name="SI" localSheetId="1">[2]!SI</definedName>
    <definedName name="SolidProps" localSheetId="1">#REF!</definedName>
    <definedName name="StrmsSort" localSheetId="1">#REF!</definedName>
    <definedName name="table" localSheetId="1">#REF!</definedName>
    <definedName name="table2" localSheetId="1">#REF!</definedName>
    <definedName name="TECNIMONT_ICB" localSheetId="1">'[6]LV MOTOR(2)'!#REF!</definedName>
    <definedName name="UK" localSheetId="1">[2]!UK</definedName>
    <definedName name="UnitBuildNo" localSheetId="1">#REF!</definedName>
    <definedName name="UnitTypes" localSheetId="1">#REF!</definedName>
    <definedName name="UnitTypesStart" localSheetId="1">#REF!</definedName>
    <definedName name="US" localSheetId="1">[2]!US</definedName>
    <definedName name="VapourProps" localSheetId="1">#REF!</definedName>
  </definedNames>
  <calcPr calcId="152511"/>
</workbook>
</file>

<file path=xl/calcChain.xml><?xml version="1.0" encoding="utf-8"?>
<calcChain xmlns="http://schemas.openxmlformats.org/spreadsheetml/2006/main">
  <c r="C38" i="5" l="1"/>
  <c r="C40" i="5" s="1"/>
  <c r="C26" i="5" s="1"/>
  <c r="C31" i="5"/>
  <c r="C29" i="5" s="1"/>
  <c r="C32" i="5" s="1"/>
  <c r="C24" i="5"/>
  <c r="C23" i="5"/>
  <c r="P13" i="5"/>
  <c r="L13" i="5"/>
  <c r="M9" i="5"/>
  <c r="H8" i="5"/>
  <c r="H7" i="5"/>
  <c r="H5" i="5"/>
  <c r="H4" i="5"/>
  <c r="C11" i="5" s="1"/>
  <c r="I9" i="5" l="1"/>
  <c r="L9" i="5"/>
  <c r="H15" i="5" s="1"/>
  <c r="C34" i="5"/>
  <c r="C27" i="5"/>
  <c r="C28" i="5" s="1"/>
  <c r="N9" i="5" l="1"/>
  <c r="C33" i="5"/>
  <c r="C35" i="5" s="1"/>
  <c r="K9" i="5" s="1"/>
  <c r="O9" i="5" s="1"/>
  <c r="H12" i="5" l="1"/>
  <c r="Q9" i="5"/>
  <c r="H14" i="5"/>
  <c r="H11" i="5"/>
  <c r="H13" i="5"/>
  <c r="C36" i="5"/>
  <c r="C37" i="5" s="1"/>
  <c r="C12" i="5" l="1"/>
  <c r="C13" i="5" s="1"/>
  <c r="C14" i="5" s="1"/>
</calcChain>
</file>

<file path=xl/sharedStrings.xml><?xml version="1.0" encoding="utf-8"?>
<sst xmlns="http://schemas.openxmlformats.org/spreadsheetml/2006/main" count="110" uniqueCount="100">
  <si>
    <t>Comment Date</t>
  </si>
  <si>
    <t>Legend</t>
  </si>
  <si>
    <t>Signature</t>
  </si>
  <si>
    <t xml:space="preserve"> 
N.I.S.O.C
</t>
  </si>
  <si>
    <t>CRS Status:</t>
  </si>
  <si>
    <t xml:space="preserve">Client Conclusion </t>
  </si>
  <si>
    <t>Comments (NISOC/PEDCO)</t>
  </si>
  <si>
    <t>Clarification (By EPC Contractor)</t>
  </si>
  <si>
    <t>Email/letter No.</t>
  </si>
  <si>
    <t>CLIENT (NISOC/PEDCO)</t>
  </si>
  <si>
    <t>EPC Contractor</t>
  </si>
  <si>
    <t>COMMENT REPLY SHEET</t>
  </si>
  <si>
    <r>
      <rPr>
        <b/>
        <sz val="14"/>
        <color theme="1"/>
        <rFont val="Calibri"/>
        <family val="2"/>
        <scheme val="minor"/>
      </rPr>
      <t>Comment Sheet Status: (By Client)</t>
    </r>
    <r>
      <rPr>
        <b/>
        <sz val="11"/>
        <color theme="1"/>
        <rFont val="Calibri"/>
        <family val="2"/>
        <scheme val="minor"/>
      </rPr>
      <t xml:space="preserve">
C1: Reviewed with no comment  (No Response required)
C2: Reviewed with minor comment ( work may proceed and comments to be addressed and incorpated prior to issue) 
C3: Reviewed with major comment  (Revise and resubmit. Work may not be proceeded until the document is returned with code C1 &amp;C2)
C4: Rejected  ( Deviated from the project requirement.  Resubmit for Review)
C5: Issued for information  (No Response required)</t>
    </r>
  </si>
  <si>
    <t>Binak Project</t>
  </si>
  <si>
    <t>M.Fakharian</t>
  </si>
  <si>
    <t>Document Title: DATA SHEETS FOR POTABLE WATER TANK OF WELL PADS</t>
  </si>
  <si>
    <t xml:space="preserve">Commented By:
</t>
  </si>
  <si>
    <t>Date:</t>
  </si>
  <si>
    <t>01/2294/251971</t>
  </si>
  <si>
    <t>درخصوص ارتفاع مخزن میبایست مطابق با مقررات ملی ساختمان و محاسبات هیدرولیک جهت فشار موردنیاز به صورت ثقلی در نقطه تحویل مصرف کننده انجام پذیرد.</t>
  </si>
  <si>
    <t>همانگونه که در مکاتبات پیشین مطرح گردید با توجه به مرتفع بودن مخزن، تمهیدات لازم جهت آبگیری مخزن می بایست در نظر گرفته شود.</t>
  </si>
  <si>
    <t>این مورد ارتباطی به داده برگ "مخزن آب آشامیدنی چاه ها" ندارد و نیز تامین آن در شرح کار پیمانکار نیز نمی باشد. چنانچه کارفرمای محترم بر این خواسته (فرا-قراردادی) اصرار دارد، لطفا مراتب در قابل اضافه کاری به صورت رسمی ابلاغ گردد.</t>
  </si>
  <si>
    <t>Clarified By: H.Adineh</t>
  </si>
  <si>
    <t xml:space="preserve">Date: </t>
  </si>
  <si>
    <t>CRS No: NISOC-CRS-BK-SSGRL-PEDCO-110-ME-DT-0002_D03</t>
  </si>
  <si>
    <t>Document No: BK-SSGRL-PEDCO-110-ME-DT-0002_D04</t>
  </si>
  <si>
    <t>PEDCO Tr. No.: BK-PEDCO-NISOC-0105-ME-TR-1280</t>
  </si>
  <si>
    <t>EPC Contractor Tr. No.: BK-HD-PEDCO-T-1280</t>
  </si>
  <si>
    <t>Transmital Date:  16/Aug/2022</t>
  </si>
  <si>
    <t>SERVICE : POTABLE WATER</t>
  </si>
  <si>
    <t>TO: USER</t>
  </si>
  <si>
    <t>Line Loss(ΔP)=</t>
  </si>
  <si>
    <t>FLUID :WATER</t>
  </si>
  <si>
    <t>PROCESS DATA</t>
  </si>
  <si>
    <t xml:space="preserve">SP. GR. </t>
  </si>
  <si>
    <r>
      <t>STD MASS DENSITY  (KG/M</t>
    </r>
    <r>
      <rPr>
        <vertAlign val="superscript"/>
        <sz val="8"/>
        <rFont val="Arial"/>
        <family val="2"/>
      </rPr>
      <t>3</t>
    </r>
    <r>
      <rPr>
        <sz val="8"/>
        <rFont val="Arial"/>
        <family val="2"/>
        <charset val="178"/>
      </rPr>
      <t>)</t>
    </r>
  </si>
  <si>
    <t>(KG/M3)</t>
  </si>
  <si>
    <t>NORMAL MASS FLOW                   KG/HR</t>
  </si>
  <si>
    <t>Line Loss(Suction)</t>
  </si>
  <si>
    <t xml:space="preserve"> TEMP. </t>
  </si>
  <si>
    <t>°C</t>
  </si>
  <si>
    <t>AMB</t>
  </si>
  <si>
    <r>
      <t>FLOW RATE (NORMAL) (@ P,T) M</t>
    </r>
    <r>
      <rPr>
        <vertAlign val="superscript"/>
        <sz val="8"/>
        <rFont val="Arial"/>
        <family val="2"/>
      </rPr>
      <t>3</t>
    </r>
    <r>
      <rPr>
        <sz val="8"/>
        <rFont val="Arial"/>
        <family val="2"/>
        <charset val="178"/>
      </rPr>
      <t>/HR</t>
    </r>
  </si>
  <si>
    <t xml:space="preserve">VISCOSITY (@ P,T) </t>
  </si>
  <si>
    <t>CP</t>
  </si>
  <si>
    <r>
      <t>FLOW RATE (RATED) (@ P,T) M</t>
    </r>
    <r>
      <rPr>
        <vertAlign val="superscript"/>
        <sz val="8"/>
        <rFont val="Arial"/>
        <family val="2"/>
      </rPr>
      <t>3</t>
    </r>
    <r>
      <rPr>
        <sz val="8"/>
        <rFont val="Arial"/>
        <family val="2"/>
        <charset val="178"/>
      </rPr>
      <t>/HR</t>
    </r>
  </si>
  <si>
    <r>
      <t>Flow Rate
m</t>
    </r>
    <r>
      <rPr>
        <vertAlign val="superscript"/>
        <sz val="10"/>
        <rFont val="Arial"/>
        <family val="2"/>
      </rPr>
      <t>3</t>
    </r>
    <r>
      <rPr>
        <sz val="10"/>
        <rFont val="Arial"/>
        <family val="2"/>
      </rPr>
      <t>/hr</t>
    </r>
  </si>
  <si>
    <t>Out D(in)</t>
  </si>
  <si>
    <t xml:space="preserve">f 
</t>
  </si>
  <si>
    <t xml:space="preserve"> Inner D(in)</t>
  </si>
  <si>
    <r>
      <t xml:space="preserve">r
</t>
    </r>
    <r>
      <rPr>
        <b/>
        <sz val="10"/>
        <rFont val="Arial"/>
        <family val="2"/>
      </rPr>
      <t>(kg/m</t>
    </r>
    <r>
      <rPr>
        <b/>
        <vertAlign val="superscript"/>
        <sz val="10"/>
        <rFont val="Arial"/>
        <family val="2"/>
      </rPr>
      <t>3</t>
    </r>
    <r>
      <rPr>
        <b/>
        <sz val="10"/>
        <rFont val="Arial"/>
        <family val="2"/>
      </rPr>
      <t>)</t>
    </r>
  </si>
  <si>
    <t>V(m/s)</t>
  </si>
  <si>
    <t>ΔP
(bar/km)</t>
  </si>
  <si>
    <t>L(m)</t>
  </si>
  <si>
    <t>ΔP(bar)</t>
  </si>
  <si>
    <t>TRUE VAPOR PRESSURE@OPERATING T.</t>
  </si>
  <si>
    <t>BARA</t>
  </si>
  <si>
    <r>
      <t>FLOW RATE (MINIMUM) (@ P,T) M</t>
    </r>
    <r>
      <rPr>
        <vertAlign val="superscript"/>
        <sz val="8"/>
        <rFont val="Arial"/>
        <family val="2"/>
      </rPr>
      <t>3</t>
    </r>
    <r>
      <rPr>
        <sz val="8"/>
        <rFont val="Arial"/>
        <family val="2"/>
        <charset val="178"/>
      </rPr>
      <t>/HR</t>
    </r>
  </si>
  <si>
    <t xml:space="preserve">USER DELIVERY PRESSURE     </t>
  </si>
  <si>
    <t>LOSS IN VALVE &amp; FITTING (SUCTION)</t>
  </si>
  <si>
    <t xml:space="preserve">ORIGINAL PRESS                </t>
  </si>
  <si>
    <t>TYPE</t>
  </si>
  <si>
    <t>QTY</t>
  </si>
  <si>
    <t>L/D</t>
  </si>
  <si>
    <t>LOSS(Bar)</t>
  </si>
  <si>
    <t xml:space="preserve">± STATIC HD (M×SG/10.21)          </t>
  </si>
  <si>
    <t>BAR</t>
  </si>
  <si>
    <t>VALVE</t>
  </si>
  <si>
    <t>Elevation @ Bottom of Tank</t>
  </si>
  <si>
    <t>M</t>
  </si>
  <si>
    <t xml:space="preserve">-LOSS (LINE+OTHERS)             </t>
  </si>
  <si>
    <t>CHECK</t>
  </si>
  <si>
    <t>Low Low Liquid Level</t>
  </si>
  <si>
    <t xml:space="preserve">USER DELIVERY PRESSURE       </t>
  </si>
  <si>
    <t>TEE</t>
  </si>
  <si>
    <t>AVAILABLE NPSH (m)</t>
  </si>
  <si>
    <t>Discharge Pressure (barg)</t>
  </si>
  <si>
    <t xml:space="preserve">USER DELIVERY PRESS       </t>
  </si>
  <si>
    <t>ELBOW</t>
  </si>
  <si>
    <t>Fitting Equivalent Length (m)</t>
  </si>
  <si>
    <r>
      <rPr>
        <b/>
        <u/>
        <sz val="12"/>
        <rFont val="B Mitra"/>
        <charset val="178"/>
      </rPr>
      <t>توجه:</t>
    </r>
    <r>
      <rPr>
        <b/>
        <sz val="12"/>
        <rFont val="B Mitra"/>
        <charset val="178"/>
      </rPr>
      <t xml:space="preserve"> مطابق با مبحث 16 مقررات ملی ساختمان، فشار پشت شیر مصرف کننده میبایست 5.5 متر (ستون آب) باشد.</t>
    </r>
  </si>
  <si>
    <t>Viscosity (cp)</t>
  </si>
  <si>
    <t>Density (kg/m3))</t>
  </si>
  <si>
    <t>ε (mm)</t>
  </si>
  <si>
    <t>Diameter (m)</t>
  </si>
  <si>
    <t>Area of Pipe (m2)</t>
  </si>
  <si>
    <t>Velocity (m/sec)</t>
  </si>
  <si>
    <t>Rated Mass Flow (kg/hr)</t>
  </si>
  <si>
    <t>Rated Constant</t>
  </si>
  <si>
    <t>Normal mass Flow (kg/hr)</t>
  </si>
  <si>
    <t>Volume Flow (m3/hr)</t>
  </si>
  <si>
    <t>Re</t>
  </si>
  <si>
    <r>
      <rPr>
        <sz val="11"/>
        <color theme="1"/>
        <rFont val="Calibri"/>
        <family val="2"/>
      </rPr>
      <t>ε</t>
    </r>
    <r>
      <rPr>
        <sz val="10"/>
        <rFont val="Arial"/>
        <family val="2"/>
      </rPr>
      <t>/D</t>
    </r>
  </si>
  <si>
    <t>f</t>
  </si>
  <si>
    <t>Outlet Diameter, mm</t>
  </si>
  <si>
    <t>Thickness,mm</t>
  </si>
  <si>
    <t>Inner Diameter,mm</t>
  </si>
  <si>
    <t>فشار تحویلی در نقطه مصرف (با لحاظ نمودن مبحث 16 مقررات ملی ساختمان ) برابر با 5.5 متر ستون آب میباشد. بر مبنای آن محسابات هیدرولیک مطابق با پیوست این برگه جوابیه (شیت بعدی همین فایل اکسل) انجام شده که درنهایت ارتفاع زیر مخزن  از زمین 5.5 متر بدست می آید.</t>
  </si>
  <si>
    <r>
      <rPr>
        <u/>
        <sz val="11"/>
        <color theme="1"/>
        <rFont val="Calibri"/>
        <family val="2"/>
        <scheme val="minor"/>
      </rPr>
      <t>توجه</t>
    </r>
    <r>
      <rPr>
        <sz val="11"/>
        <color theme="1"/>
        <rFont val="Calibri"/>
        <family val="2"/>
        <scheme val="minor"/>
      </rPr>
      <t>: با توجه به "Approved As Note" شدن مدرک در ویرایش قبلی و ارائه توضیحات تکمیلی و انجام اصلاحیه جزئی، مدرک با وضعیت AFC ارسال می گردد.</t>
    </r>
  </si>
  <si>
    <t>1401/07/13</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</si>
</sst>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409]d\-mmm\-yy;@"/>
    <numFmt numFmtId="165" formatCode="0.000"/>
    <numFmt numFmtId="166" formatCode="0.0"/>
    <numFmt numFmtId="167" formatCode="0.0000"/>
    <numFmt numFmtId="168" formatCode="0.00000"/>
    <numFmt numFmtId="169" formatCode="_-* #,##0.00_-;_-* #,##0.00\-;_-* &quot;-&quot;??_-;_-@_-"/>
  </numFmts>
  <fonts count="67">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sz val="11"/>
      <color theme="1"/>
      <name val="Calibri"/>
      <family val="2"/>
      <scheme val="minor"/>
    </font>
    <font>
      <sz val="10"/>
      <name val="Arial"/>
      <family val="2"/>
    </font>
    <font>
      <sz val="8"/>
      <name val="Arial"/>
      <family val="2"/>
      <charset val="178"/>
    </font>
    <font>
      <b/>
      <sz val="13"/>
      <name val="Arial"/>
      <family val="2"/>
    </font>
    <font>
      <b/>
      <sz val="8"/>
      <color indexed="9"/>
      <name val="MS Dialog"/>
      <family val="2"/>
      <charset val="178"/>
    </font>
    <font>
      <vertAlign val="superscript"/>
      <sz val="8"/>
      <name val="Arial"/>
      <family val="2"/>
    </font>
    <font>
      <b/>
      <sz val="16"/>
      <name val="Arial"/>
      <family val="2"/>
    </font>
    <font>
      <vertAlign val="superscript"/>
      <sz val="10"/>
      <name val="Arial"/>
      <family val="2"/>
    </font>
    <font>
      <b/>
      <sz val="8"/>
      <name val="Arial"/>
      <family val="2"/>
      <charset val="178"/>
    </font>
    <font>
      <b/>
      <sz val="10"/>
      <name val="Vivaldi"/>
      <family val="4"/>
    </font>
    <font>
      <b/>
      <sz val="10"/>
      <name val="GreekC"/>
    </font>
    <font>
      <b/>
      <sz val="10"/>
      <name val="Arial"/>
      <family val="2"/>
    </font>
    <font>
      <b/>
      <vertAlign val="superscript"/>
      <sz val="10"/>
      <name val="Arial"/>
      <family val="2"/>
    </font>
    <font>
      <b/>
      <sz val="8.5"/>
      <name val="Arial"/>
      <family val="2"/>
    </font>
    <font>
      <sz val="7"/>
      <name val="Arial"/>
      <family val="2"/>
      <charset val="178"/>
    </font>
    <font>
      <sz val="8"/>
      <color indexed="9"/>
      <name val="Arial"/>
      <family val="2"/>
      <charset val="178"/>
    </font>
    <font>
      <b/>
      <sz val="8"/>
      <name val="Arial"/>
      <family val="2"/>
    </font>
    <font>
      <b/>
      <i/>
      <sz val="10"/>
      <name val="Arial"/>
      <family val="2"/>
    </font>
    <font>
      <sz val="15"/>
      <name val="Arial"/>
      <family val="2"/>
      <charset val="178"/>
    </font>
    <font>
      <b/>
      <sz val="15"/>
      <name val="Arial"/>
      <family val="2"/>
    </font>
    <font>
      <sz val="10"/>
      <color theme="0"/>
      <name val="Arial"/>
      <family val="2"/>
    </font>
    <font>
      <b/>
      <sz val="10"/>
      <color theme="0"/>
      <name val="Arial"/>
      <family val="2"/>
    </font>
    <font>
      <b/>
      <sz val="12"/>
      <name val="Arial"/>
      <family val="2"/>
    </font>
    <font>
      <sz val="8"/>
      <name val="Arial"/>
      <family val="2"/>
    </font>
    <font>
      <sz val="9"/>
      <name val="Arial"/>
      <family val="2"/>
      <charset val="178"/>
    </font>
    <font>
      <b/>
      <sz val="12"/>
      <name val="B Mitra"/>
      <charset val="178"/>
    </font>
    <font>
      <b/>
      <u/>
      <sz val="12"/>
      <name val="B Mitra"/>
      <charset val="178"/>
    </font>
    <font>
      <b/>
      <i/>
      <sz val="9"/>
      <name val="Arial"/>
      <family val="2"/>
    </font>
    <font>
      <sz val="9"/>
      <name val="Arial"/>
      <family val="2"/>
    </font>
    <font>
      <sz val="14"/>
      <color theme="1"/>
      <name val="Calibri"/>
      <family val="2"/>
    </font>
    <font>
      <sz val="11"/>
      <color theme="1"/>
      <name val="Calibri"/>
      <family val="2"/>
    </font>
    <font>
      <sz val="11"/>
      <color indexed="8"/>
      <name val="Arial"/>
      <family val="2"/>
    </font>
    <font>
      <sz val="11"/>
      <color indexed="9"/>
      <name val="Arial"/>
      <family val="2"/>
    </font>
    <font>
      <sz val="11"/>
      <color indexed="20"/>
      <name val="Arial"/>
      <family val="2"/>
    </font>
    <font>
      <b/>
      <i/>
      <sz val="16"/>
      <name val="Arial"/>
      <family val="2"/>
    </font>
    <font>
      <b/>
      <sz val="11"/>
      <color indexed="52"/>
      <name val="Arial"/>
      <family val="2"/>
    </font>
    <font>
      <b/>
      <sz val="11"/>
      <color indexed="9"/>
      <name val="Arial"/>
      <family val="2"/>
    </font>
    <font>
      <i/>
      <sz val="11"/>
      <color indexed="23"/>
      <name val="Arial"/>
      <family val="2"/>
    </font>
    <font>
      <b/>
      <u/>
      <sz val="18"/>
      <name val="Arial"/>
      <family val="2"/>
    </font>
    <font>
      <sz val="18"/>
      <name val="Times New Roman"/>
      <family val="1"/>
    </font>
    <font>
      <sz val="8"/>
      <name val="Times New Roman"/>
      <family val="1"/>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sz val="11"/>
      <color indexed="8"/>
      <name val="Calibri"/>
      <family val="2"/>
    </font>
    <font>
      <sz val="11"/>
      <color theme="1"/>
      <name val="Calibri"/>
      <family val="2"/>
      <charset val="178"/>
      <scheme val="minor"/>
    </font>
    <font>
      <sz val="11"/>
      <color indexed="8"/>
      <name val="Calibri"/>
      <family val="2"/>
      <charset val="178"/>
    </font>
    <font>
      <sz val="11"/>
      <color indexed="8"/>
      <name val="Arial"/>
      <family val="2"/>
      <charset val="178"/>
    </font>
    <font>
      <b/>
      <sz val="11"/>
      <color indexed="63"/>
      <name val="Arial"/>
      <family val="2"/>
    </font>
    <font>
      <sz val="5"/>
      <name val="Arial"/>
      <family val="2"/>
    </font>
    <font>
      <b/>
      <sz val="18"/>
      <color indexed="56"/>
      <name val="Times New Roman"/>
      <family val="2"/>
    </font>
    <font>
      <b/>
      <sz val="7"/>
      <color indexed="8"/>
      <name val="Arial"/>
      <family val="2"/>
    </font>
    <font>
      <b/>
      <sz val="7"/>
      <name val="Arial"/>
      <family val="2"/>
    </font>
    <font>
      <sz val="7"/>
      <name val="Arial"/>
      <family val="2"/>
    </font>
    <font>
      <b/>
      <sz val="11"/>
      <color indexed="8"/>
      <name val="Arial"/>
      <family val="2"/>
    </font>
    <font>
      <sz val="7"/>
      <color indexed="8"/>
      <name val="Arial"/>
      <family val="2"/>
    </font>
    <font>
      <sz val="11"/>
      <color indexed="10"/>
      <name val="Arial"/>
      <family val="2"/>
    </font>
    <font>
      <sz val="10"/>
      <name val="MS Sans Serif"/>
      <family val="2"/>
    </font>
    <font>
      <u/>
      <sz val="11"/>
      <color theme="1"/>
      <name val="Calibri"/>
      <family val="2"/>
      <scheme val="minor"/>
    </font>
  </fonts>
  <fills count="2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indexed="8"/>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6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double">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right style="medium">
        <color indexed="64"/>
      </right>
      <top/>
      <bottom/>
      <diagonal/>
    </border>
    <border>
      <left style="medium">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medium">
        <color indexed="64"/>
      </left>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style="medium">
        <color indexed="64"/>
      </left>
      <right/>
      <top/>
      <bottom/>
      <diagonal/>
    </border>
    <border>
      <left style="thin">
        <color indexed="64"/>
      </left>
      <right style="double">
        <color indexed="64"/>
      </right>
      <top/>
      <bottom/>
      <diagonal/>
    </border>
    <border>
      <left/>
      <right style="medium">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bottom style="double">
        <color indexed="64"/>
      </bottom>
      <diagonal/>
    </border>
    <border>
      <left style="double">
        <color indexed="64"/>
      </left>
      <right style="thin">
        <color indexed="64"/>
      </right>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top style="double">
        <color indexed="64"/>
      </top>
      <bottom/>
      <diagonal/>
    </border>
    <border>
      <left style="thin">
        <color indexed="64"/>
      </left>
      <right style="double">
        <color indexed="64"/>
      </right>
      <top style="double">
        <color indexed="64"/>
      </top>
      <bottom/>
      <diagonal/>
    </border>
    <border>
      <left style="double">
        <color indexed="64"/>
      </left>
      <right/>
      <top style="thin">
        <color indexed="64"/>
      </top>
      <bottom/>
      <diagonal/>
    </border>
    <border>
      <left style="thin">
        <color indexed="64"/>
      </left>
      <right style="medium">
        <color indexed="64"/>
      </right>
      <top style="thin">
        <color indexed="64"/>
      </top>
      <bottom/>
      <diagonal/>
    </border>
    <border>
      <left style="double">
        <color indexed="64"/>
      </left>
      <right/>
      <top/>
      <bottom style="thin">
        <color indexed="64"/>
      </bottom>
      <diagonal/>
    </border>
    <border>
      <left style="thin">
        <color indexed="64"/>
      </left>
      <right style="medium">
        <color indexed="64"/>
      </right>
      <top/>
      <bottom style="thin">
        <color indexed="64"/>
      </bottom>
      <diagonal/>
    </border>
    <border>
      <left style="double">
        <color indexed="64"/>
      </left>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top/>
      <bottom style="medium">
        <color indexed="64"/>
      </bottom>
      <diagonal/>
    </border>
    <border>
      <left/>
      <right/>
      <top/>
      <bottom style="medium">
        <color indexed="64"/>
      </bottom>
      <diagonal/>
    </border>
    <border>
      <left/>
      <right style="medium">
        <color auto="1"/>
      </right>
      <top/>
      <bottom style="medium">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80">
    <xf numFmtId="0" fontId="0" fillId="0" borderId="0"/>
    <xf numFmtId="164" fontId="5" fillId="0" borderId="0"/>
    <xf numFmtId="164" fontId="35" fillId="6" borderId="0" applyNumberFormat="0" applyBorder="0" applyAlignment="0" applyProtection="0"/>
    <xf numFmtId="164" fontId="35" fillId="7" borderId="0" applyNumberFormat="0" applyBorder="0" applyAlignment="0" applyProtection="0"/>
    <xf numFmtId="164" fontId="35" fillId="8" borderId="0" applyNumberFormat="0" applyBorder="0" applyAlignment="0" applyProtection="0"/>
    <xf numFmtId="164" fontId="35" fillId="9" borderId="0" applyNumberFormat="0" applyBorder="0" applyAlignment="0" applyProtection="0"/>
    <xf numFmtId="164" fontId="35" fillId="10" borderId="0" applyNumberFormat="0" applyBorder="0" applyAlignment="0" applyProtection="0"/>
    <xf numFmtId="164" fontId="35" fillId="11" borderId="0" applyNumberFormat="0" applyBorder="0" applyAlignment="0" applyProtection="0"/>
    <xf numFmtId="164" fontId="35" fillId="12" borderId="0" applyNumberFormat="0" applyBorder="0" applyAlignment="0" applyProtection="0"/>
    <xf numFmtId="164" fontId="35" fillId="13" borderId="0" applyNumberFormat="0" applyBorder="0" applyAlignment="0" applyProtection="0"/>
    <xf numFmtId="164" fontId="35" fillId="14" borderId="0" applyNumberFormat="0" applyBorder="0" applyAlignment="0" applyProtection="0"/>
    <xf numFmtId="164" fontId="35" fillId="9" borderId="0" applyNumberFormat="0" applyBorder="0" applyAlignment="0" applyProtection="0"/>
    <xf numFmtId="164" fontId="35" fillId="12" borderId="0" applyNumberFormat="0" applyBorder="0" applyAlignment="0" applyProtection="0"/>
    <xf numFmtId="164" fontId="35" fillId="15" borderId="0" applyNumberFormat="0" applyBorder="0" applyAlignment="0" applyProtection="0"/>
    <xf numFmtId="164" fontId="36" fillId="16" borderId="0" applyNumberFormat="0" applyBorder="0" applyAlignment="0" applyProtection="0"/>
    <xf numFmtId="164" fontId="36" fillId="13" borderId="0" applyNumberFormat="0" applyBorder="0" applyAlignment="0" applyProtection="0"/>
    <xf numFmtId="164" fontId="36" fillId="14" borderId="0" applyNumberFormat="0" applyBorder="0" applyAlignment="0" applyProtection="0"/>
    <xf numFmtId="164" fontId="36" fillId="17" borderId="0" applyNumberFormat="0" applyBorder="0" applyAlignment="0" applyProtection="0"/>
    <xf numFmtId="164" fontId="36" fillId="18" borderId="0" applyNumberFormat="0" applyBorder="0" applyAlignment="0" applyProtection="0"/>
    <xf numFmtId="164" fontId="36" fillId="19" borderId="0" applyNumberFormat="0" applyBorder="0" applyAlignment="0" applyProtection="0"/>
    <xf numFmtId="164" fontId="36" fillId="20" borderId="0" applyNumberFormat="0" applyBorder="0" applyAlignment="0" applyProtection="0"/>
    <xf numFmtId="164" fontId="36" fillId="21" borderId="0" applyNumberFormat="0" applyBorder="0" applyAlignment="0" applyProtection="0"/>
    <xf numFmtId="164" fontId="36" fillId="22" borderId="0" applyNumberFormat="0" applyBorder="0" applyAlignment="0" applyProtection="0"/>
    <xf numFmtId="164" fontId="36" fillId="17" borderId="0" applyNumberFormat="0" applyBorder="0" applyAlignment="0" applyProtection="0"/>
    <xf numFmtId="164" fontId="36" fillId="18" borderId="0" applyNumberFormat="0" applyBorder="0" applyAlignment="0" applyProtection="0"/>
    <xf numFmtId="164" fontId="36" fillId="23" borderId="0" applyNumberFormat="0" applyBorder="0" applyAlignment="0" applyProtection="0"/>
    <xf numFmtId="164" fontId="37" fillId="7" borderId="0" applyNumberFormat="0" applyBorder="0" applyAlignment="0" applyProtection="0"/>
    <xf numFmtId="0" fontId="38" fillId="0" borderId="0" applyProtection="0"/>
    <xf numFmtId="164" fontId="39" fillId="24" borderId="58" applyNumberFormat="0" applyAlignment="0" applyProtection="0"/>
    <xf numFmtId="164" fontId="40" fillId="25" borderId="59" applyNumberFormat="0" applyAlignment="0" applyProtection="0"/>
    <xf numFmtId="0" fontId="15" fillId="0" borderId="0">
      <alignment horizontal="center" vertical="center"/>
      <protection locked="0"/>
    </xf>
    <xf numFmtId="169" fontId="5" fillId="0" borderId="0" applyFont="0" applyFill="0" applyBorder="0" applyAlignment="0" applyProtection="0"/>
    <xf numFmtId="0" fontId="15" fillId="0" borderId="60">
      <alignment horizontal="centerContinuous"/>
    </xf>
    <xf numFmtId="164" fontId="41" fillId="0" borderId="0" applyNumberFormat="0" applyFill="0" applyBorder="0" applyAlignment="0" applyProtection="0"/>
    <xf numFmtId="0" fontId="5" fillId="0" borderId="0" applyProtection="0"/>
    <xf numFmtId="0" fontId="15" fillId="0" borderId="0" applyProtection="0"/>
    <xf numFmtId="164" fontId="15" fillId="0" borderId="0" applyProtection="0"/>
    <xf numFmtId="0" fontId="15" fillId="0" borderId="0" applyProtection="0"/>
    <xf numFmtId="0" fontId="42" fillId="0" borderId="0" applyProtection="0"/>
    <xf numFmtId="0" fontId="26" fillId="0" borderId="0" applyProtection="0"/>
    <xf numFmtId="0" fontId="43" fillId="0" borderId="0" applyProtection="0"/>
    <xf numFmtId="0" fontId="44" fillId="0" borderId="0" applyProtection="0"/>
    <xf numFmtId="0" fontId="44" fillId="0" borderId="0" applyProtection="0"/>
    <xf numFmtId="164" fontId="45" fillId="8" borderId="0" applyNumberFormat="0" applyBorder="0" applyAlignment="0" applyProtection="0"/>
    <xf numFmtId="164" fontId="46" fillId="0" borderId="61" applyNumberFormat="0" applyFill="0" applyAlignment="0" applyProtection="0"/>
    <xf numFmtId="164" fontId="47" fillId="0" borderId="62" applyNumberFormat="0" applyFill="0" applyAlignment="0" applyProtection="0"/>
    <xf numFmtId="164" fontId="48" fillId="0" borderId="63" applyNumberFormat="0" applyFill="0" applyAlignment="0" applyProtection="0"/>
    <xf numFmtId="164" fontId="48" fillId="0" borderId="0" applyNumberFormat="0" applyFill="0" applyBorder="0" applyAlignment="0" applyProtection="0"/>
    <xf numFmtId="164" fontId="49" fillId="11" borderId="58" applyNumberFormat="0" applyAlignment="0" applyProtection="0"/>
    <xf numFmtId="164" fontId="50" fillId="0" borderId="64" applyNumberFormat="0" applyFill="0" applyAlignment="0" applyProtection="0"/>
    <xf numFmtId="164" fontId="51" fillId="26" borderId="0" applyNumberFormat="0" applyBorder="0" applyAlignment="0" applyProtection="0"/>
    <xf numFmtId="164" fontId="52" fillId="0" borderId="0"/>
    <xf numFmtId="0" fontId="5" fillId="0" borderId="0"/>
    <xf numFmtId="164" fontId="53" fillId="0" borderId="0"/>
    <xf numFmtId="164" fontId="54" fillId="0" borderId="0"/>
    <xf numFmtId="164" fontId="4" fillId="0" borderId="0"/>
    <xf numFmtId="164" fontId="5" fillId="0" borderId="0"/>
    <xf numFmtId="164" fontId="5" fillId="0" borderId="0"/>
    <xf numFmtId="164" fontId="5" fillId="0" borderId="0"/>
    <xf numFmtId="164" fontId="55" fillId="0" borderId="0"/>
    <xf numFmtId="164" fontId="54" fillId="0" borderId="0"/>
    <xf numFmtId="164" fontId="5" fillId="0" borderId="0"/>
    <xf numFmtId="0" fontId="5" fillId="0" borderId="0"/>
    <xf numFmtId="164" fontId="54" fillId="0" borderId="0"/>
    <xf numFmtId="164" fontId="35" fillId="27" borderId="65" applyNumberFormat="0" applyFont="0" applyAlignment="0" applyProtection="0"/>
    <xf numFmtId="0" fontId="5" fillId="27" borderId="65" applyNumberFormat="0" applyFont="0" applyAlignment="0" applyProtection="0"/>
    <xf numFmtId="164" fontId="56" fillId="24" borderId="66"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7" fillId="0" borderId="0"/>
    <xf numFmtId="164" fontId="58" fillId="0" borderId="0" applyNumberFormat="0" applyFill="0" applyBorder="0" applyAlignment="0" applyProtection="0"/>
    <xf numFmtId="0" fontId="59" fillId="0" borderId="0"/>
    <xf numFmtId="0" fontId="60" fillId="0" borderId="10">
      <alignment horizontal="centerContinuous" vertical="center"/>
    </xf>
    <xf numFmtId="0" fontId="61" fillId="0" borderId="0">
      <alignment horizontal="center" textRotation="90"/>
    </xf>
    <xf numFmtId="164" fontId="62" fillId="0" borderId="67" applyNumberFormat="0" applyFill="0" applyAlignment="0" applyProtection="0"/>
    <xf numFmtId="0" fontId="63" fillId="0" borderId="0"/>
    <xf numFmtId="0" fontId="61" fillId="0" borderId="0"/>
    <xf numFmtId="164" fontId="64" fillId="0" borderId="0" applyNumberFormat="0" applyFill="0" applyBorder="0" applyAlignment="0" applyProtection="0"/>
    <xf numFmtId="164" fontId="65" fillId="0" borderId="0"/>
  </cellStyleXfs>
  <cellXfs count="242">
    <xf numFmtId="0" fontId="0" fillId="0" borderId="0" xfId="0"/>
    <xf numFmtId="0" fontId="0" fillId="0" borderId="12" xfId="0" applyBorder="1" applyAlignment="1">
      <alignment horizontal="center" vertical="center"/>
    </xf>
    <xf numFmtId="2" fontId="6" fillId="0" borderId="16" xfId="1" applyNumberFormat="1" applyFont="1" applyBorder="1" applyAlignment="1" applyProtection="1">
      <alignment vertical="center"/>
      <protection locked="0"/>
    </xf>
    <xf numFmtId="2" fontId="6" fillId="0" borderId="17" xfId="1" applyNumberFormat="1" applyFont="1" applyBorder="1" applyAlignment="1" applyProtection="1">
      <alignment vertical="center"/>
      <protection locked="0"/>
    </xf>
    <xf numFmtId="2" fontId="6" fillId="0" borderId="18" xfId="1" applyNumberFormat="1" applyFont="1" applyBorder="1" applyAlignment="1" applyProtection="1">
      <alignment vertical="center"/>
      <protection locked="0"/>
    </xf>
    <xf numFmtId="2" fontId="6" fillId="3" borderId="0" xfId="1" applyNumberFormat="1" applyFont="1" applyFill="1" applyBorder="1" applyAlignment="1" applyProtection="1">
      <alignment vertical="center"/>
      <protection locked="0"/>
    </xf>
    <xf numFmtId="2" fontId="5" fillId="0" borderId="0" xfId="1" applyNumberFormat="1"/>
    <xf numFmtId="2" fontId="6" fillId="0" borderId="22" xfId="1" applyNumberFormat="1" applyFont="1" applyBorder="1" applyAlignment="1" applyProtection="1">
      <alignment vertical="center"/>
      <protection locked="0"/>
    </xf>
    <xf numFmtId="2" fontId="6" fillId="0" borderId="23" xfId="1" applyNumberFormat="1" applyFont="1" applyBorder="1" applyAlignment="1" applyProtection="1">
      <alignment vertical="center"/>
      <protection locked="0"/>
    </xf>
    <xf numFmtId="2" fontId="6" fillId="0" borderId="24" xfId="1" applyNumberFormat="1" applyFont="1" applyBorder="1" applyAlignment="1" applyProtection="1">
      <alignment vertical="center"/>
      <protection locked="0"/>
    </xf>
    <xf numFmtId="2" fontId="6" fillId="0" borderId="0" xfId="1" applyNumberFormat="1" applyFont="1" applyFill="1" applyBorder="1" applyAlignment="1" applyProtection="1">
      <alignment vertical="center"/>
      <protection locked="0"/>
    </xf>
    <xf numFmtId="2" fontId="6" fillId="0" borderId="29" xfId="1" applyNumberFormat="1" applyFont="1" applyBorder="1" applyAlignment="1" applyProtection="1">
      <alignment vertical="center"/>
    </xf>
    <xf numFmtId="2" fontId="6" fillId="0" borderId="3" xfId="1" applyNumberFormat="1" applyFont="1" applyBorder="1" applyAlignment="1" applyProtection="1">
      <alignment vertical="center"/>
    </xf>
    <xf numFmtId="2" fontId="6" fillId="0" borderId="2" xfId="1" applyNumberFormat="1" applyFont="1" applyBorder="1" applyAlignment="1" applyProtection="1">
      <alignment vertical="center"/>
      <protection locked="0"/>
    </xf>
    <xf numFmtId="2" fontId="6" fillId="0" borderId="1" xfId="1" applyNumberFormat="1" applyFont="1" applyBorder="1" applyAlignment="1" applyProtection="1">
      <alignment vertical="center"/>
      <protection locked="0"/>
    </xf>
    <xf numFmtId="165" fontId="6" fillId="0" borderId="30" xfId="1" applyNumberFormat="1" applyFont="1" applyBorder="1" applyAlignment="1" applyProtection="1">
      <alignment vertical="center"/>
      <protection locked="0"/>
    </xf>
    <xf numFmtId="2" fontId="6" fillId="0" borderId="32" xfId="1" applyNumberFormat="1" applyFont="1" applyFill="1" applyBorder="1" applyAlignment="1" applyProtection="1">
      <alignment vertical="center"/>
    </xf>
    <xf numFmtId="2" fontId="6" fillId="0" borderId="5" xfId="1" applyNumberFormat="1" applyFont="1" applyFill="1" applyBorder="1" applyAlignment="1" applyProtection="1">
      <alignment vertical="center"/>
    </xf>
    <xf numFmtId="2" fontId="6" fillId="0" borderId="4" xfId="1" applyNumberFormat="1" applyFont="1" applyFill="1" applyBorder="1" applyAlignment="1" applyProtection="1">
      <alignment vertical="center"/>
      <protection locked="0"/>
    </xf>
    <xf numFmtId="1" fontId="6" fillId="0" borderId="33" xfId="1" applyNumberFormat="1" applyFont="1" applyBorder="1" applyAlignment="1" applyProtection="1">
      <alignment vertical="center"/>
      <protection locked="0"/>
    </xf>
    <xf numFmtId="2" fontId="6" fillId="0" borderId="0" xfId="1" applyNumberFormat="1" applyFont="1" applyBorder="1" applyAlignment="1" applyProtection="1">
      <alignment vertical="center"/>
      <protection locked="0"/>
    </xf>
    <xf numFmtId="2" fontId="6" fillId="0" borderId="0" xfId="1" applyNumberFormat="1" applyFont="1" applyFill="1" applyBorder="1" applyAlignment="1" applyProtection="1">
      <alignment horizontal="center" vertical="center"/>
      <protection locked="0"/>
    </xf>
    <xf numFmtId="2" fontId="6" fillId="0" borderId="33" xfId="1" applyNumberFormat="1" applyFont="1" applyBorder="1" applyAlignment="1" applyProtection="1">
      <alignment vertical="center"/>
      <protection locked="0"/>
    </xf>
    <xf numFmtId="2" fontId="18" fillId="0" borderId="32" xfId="1" applyNumberFormat="1" applyFont="1" applyFill="1" applyBorder="1" applyAlignment="1" applyProtection="1">
      <alignment vertical="center"/>
    </xf>
    <xf numFmtId="165" fontId="6" fillId="0" borderId="0" xfId="1" applyNumberFormat="1" applyFont="1" applyFill="1" applyBorder="1" applyAlignment="1" applyProtection="1">
      <alignment vertical="center"/>
      <protection locked="0"/>
    </xf>
    <xf numFmtId="2" fontId="6" fillId="0" borderId="23" xfId="1" applyNumberFormat="1" applyFont="1" applyFill="1" applyBorder="1" applyAlignment="1" applyProtection="1">
      <alignment vertical="center"/>
      <protection locked="0"/>
    </xf>
    <xf numFmtId="2" fontId="5" fillId="0" borderId="0" xfId="1" applyNumberFormat="1" applyFill="1" applyBorder="1"/>
    <xf numFmtId="2" fontId="6" fillId="0" borderId="36" xfId="1" applyNumberFormat="1" applyFont="1" applyBorder="1" applyAlignment="1" applyProtection="1">
      <alignment vertical="center"/>
      <protection locked="0"/>
    </xf>
    <xf numFmtId="2" fontId="8" fillId="4" borderId="38" xfId="1" applyNumberFormat="1" applyFont="1" applyFill="1" applyBorder="1" applyAlignment="1" applyProtection="1">
      <alignment horizontal="center" vertical="center"/>
    </xf>
    <xf numFmtId="2" fontId="8" fillId="4" borderId="39" xfId="1" applyNumberFormat="1" applyFont="1" applyFill="1" applyBorder="1" applyAlignment="1" applyProtection="1">
      <alignment horizontal="center" vertical="center"/>
    </xf>
    <xf numFmtId="2" fontId="19" fillId="4" borderId="39" xfId="1" applyNumberFormat="1" applyFont="1" applyFill="1" applyBorder="1" applyAlignment="1" applyProtection="1">
      <alignment vertical="center"/>
      <protection locked="0"/>
    </xf>
    <xf numFmtId="2" fontId="6" fillId="0" borderId="5" xfId="1" applyNumberFormat="1" applyFont="1" applyFill="1" applyBorder="1" applyAlignment="1" applyProtection="1">
      <alignment vertical="center"/>
      <protection locked="0"/>
    </xf>
    <xf numFmtId="2" fontId="20" fillId="0" borderId="30" xfId="1" applyNumberFormat="1" applyFont="1" applyFill="1" applyBorder="1" applyAlignment="1" applyProtection="1">
      <alignment vertical="center"/>
      <protection locked="0"/>
    </xf>
    <xf numFmtId="2" fontId="6" fillId="0" borderId="27" xfId="1" applyNumberFormat="1" applyFont="1" applyFill="1" applyBorder="1" applyAlignment="1" applyProtection="1">
      <alignment vertical="center"/>
      <protection locked="0"/>
    </xf>
    <xf numFmtId="1" fontId="6" fillId="0" borderId="27" xfId="1" applyNumberFormat="1" applyFont="1" applyFill="1" applyBorder="1" applyAlignment="1" applyProtection="1">
      <alignment horizontal="center" vertical="center"/>
      <protection locked="0"/>
    </xf>
    <xf numFmtId="168" fontId="6" fillId="0" borderId="44" xfId="1" applyNumberFormat="1" applyFont="1" applyFill="1" applyBorder="1" applyAlignment="1" applyProtection="1">
      <alignment vertical="center"/>
      <protection locked="0"/>
    </xf>
    <xf numFmtId="2" fontId="20" fillId="2" borderId="12" xfId="1" applyNumberFormat="1" applyFont="1" applyFill="1" applyBorder="1" applyAlignment="1" applyProtection="1">
      <alignment horizontal="center" vertical="center"/>
      <protection locked="0"/>
    </xf>
    <xf numFmtId="167" fontId="6" fillId="0" borderId="5" xfId="1" applyNumberFormat="1" applyFont="1" applyFill="1" applyBorder="1" applyAlignment="1" applyProtection="1">
      <alignment vertical="center"/>
      <protection locked="0"/>
    </xf>
    <xf numFmtId="1" fontId="6" fillId="0" borderId="0" xfId="1" applyNumberFormat="1" applyFont="1" applyFill="1" applyBorder="1" applyAlignment="1" applyProtection="1">
      <alignment horizontal="center" vertical="center"/>
      <protection locked="0"/>
    </xf>
    <xf numFmtId="168" fontId="6" fillId="0" borderId="33" xfId="1" applyNumberFormat="1" applyFont="1" applyFill="1" applyBorder="1" applyAlignment="1" applyProtection="1">
      <alignment vertical="center"/>
      <protection locked="0"/>
    </xf>
    <xf numFmtId="2" fontId="6" fillId="0" borderId="13" xfId="1" applyNumberFormat="1" applyFont="1" applyBorder="1" applyAlignment="1" applyProtection="1">
      <alignment horizontal="center" vertical="center"/>
      <protection locked="0"/>
    </xf>
    <xf numFmtId="2" fontId="6" fillId="5" borderId="32" xfId="1" applyNumberFormat="1" applyFont="1" applyFill="1" applyBorder="1" applyAlignment="1" applyProtection="1">
      <alignment vertical="center"/>
    </xf>
    <xf numFmtId="2" fontId="6" fillId="5" borderId="5" xfId="1" applyNumberFormat="1" applyFont="1" applyFill="1" applyBorder="1" applyAlignment="1" applyProtection="1">
      <alignment vertical="center"/>
    </xf>
    <xf numFmtId="2" fontId="6" fillId="5" borderId="5" xfId="1" applyNumberFormat="1" applyFont="1" applyFill="1" applyBorder="1" applyAlignment="1" applyProtection="1">
      <alignment vertical="center"/>
      <protection locked="0"/>
    </xf>
    <xf numFmtId="168" fontId="6" fillId="0" borderId="4" xfId="1" applyNumberFormat="1" applyFont="1" applyFill="1" applyBorder="1" applyAlignment="1" applyProtection="1">
      <alignment vertical="center"/>
      <protection locked="0"/>
    </xf>
    <xf numFmtId="2" fontId="26" fillId="3" borderId="32" xfId="1" applyNumberFormat="1" applyFont="1" applyFill="1" applyBorder="1" applyAlignment="1" applyProtection="1">
      <alignment vertical="center"/>
    </xf>
    <xf numFmtId="2" fontId="26" fillId="3" borderId="5" xfId="1" applyNumberFormat="1" applyFont="1" applyFill="1" applyBorder="1" applyAlignment="1" applyProtection="1">
      <alignment horizontal="center" vertical="center"/>
    </xf>
    <xf numFmtId="2" fontId="26" fillId="3" borderId="5" xfId="1" applyNumberFormat="1" applyFont="1" applyFill="1" applyBorder="1" applyAlignment="1" applyProtection="1">
      <alignment vertical="center"/>
      <protection locked="0"/>
    </xf>
    <xf numFmtId="2" fontId="8" fillId="5" borderId="50" xfId="1" applyNumberFormat="1" applyFont="1" applyFill="1" applyBorder="1" applyAlignment="1" applyProtection="1">
      <alignment horizontal="center" vertical="center"/>
    </xf>
    <xf numFmtId="2" fontId="8" fillId="5" borderId="51" xfId="1" applyNumberFormat="1" applyFont="1" applyFill="1" applyBorder="1" applyAlignment="1" applyProtection="1">
      <alignment horizontal="center" vertical="center"/>
    </xf>
    <xf numFmtId="2" fontId="19" fillId="5" borderId="51" xfId="1" applyNumberFormat="1" applyFont="1" applyFill="1" applyBorder="1" applyAlignment="1" applyProtection="1">
      <alignment vertical="center"/>
      <protection locked="0"/>
    </xf>
    <xf numFmtId="1" fontId="21" fillId="0" borderId="52" xfId="1" applyNumberFormat="1" applyFont="1" applyFill="1" applyBorder="1" applyAlignment="1">
      <alignment horizontal="center" vertical="center"/>
    </xf>
    <xf numFmtId="2" fontId="6" fillId="0" borderId="54" xfId="1" applyNumberFormat="1" applyFont="1" applyFill="1" applyBorder="1" applyAlignment="1" applyProtection="1">
      <alignment vertical="center"/>
      <protection locked="0"/>
    </xf>
    <xf numFmtId="2" fontId="28" fillId="0" borderId="0" xfId="1" applyNumberFormat="1" applyFont="1"/>
    <xf numFmtId="1" fontId="21" fillId="0" borderId="0" xfId="1" applyNumberFormat="1" applyFont="1" applyAlignment="1">
      <alignment horizontal="center" vertical="center"/>
    </xf>
    <xf numFmtId="1" fontId="31" fillId="0" borderId="0" xfId="1" applyNumberFormat="1" applyFont="1" applyAlignment="1">
      <alignment horizontal="center" vertical="center"/>
    </xf>
    <xf numFmtId="2" fontId="32" fillId="0" borderId="0" xfId="1" applyNumberFormat="1" applyFont="1"/>
    <xf numFmtId="2" fontId="33" fillId="0" borderId="0" xfId="1" applyNumberFormat="1" applyFont="1"/>
    <xf numFmtId="1" fontId="27" fillId="0" borderId="0" xfId="1" applyNumberFormat="1" applyFont="1"/>
    <xf numFmtId="166" fontId="27" fillId="0" borderId="0" xfId="1" applyNumberFormat="1" applyFont="1"/>
    <xf numFmtId="168" fontId="32" fillId="0" borderId="0" xfId="1" applyNumberFormat="1" applyFont="1"/>
    <xf numFmtId="168" fontId="5" fillId="0" borderId="0" xfId="1" applyNumberFormat="1"/>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3" fillId="0" borderId="1" xfId="0" applyFont="1" applyBorder="1" applyAlignment="1">
      <alignment horizontal="center"/>
    </xf>
    <xf numFmtId="0" fontId="2" fillId="0" borderId="1" xfId="0" applyFont="1" applyBorder="1" applyAlignment="1">
      <alignment horizontal="center" vertical="center"/>
    </xf>
    <xf numFmtId="0" fontId="1" fillId="2" borderId="9" xfId="0" applyFont="1" applyFill="1" applyBorder="1" applyAlignment="1">
      <alignment horizontal="left"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1" fillId="0" borderId="12" xfId="0" applyFont="1" applyBorder="1" applyAlignment="1">
      <alignment horizontal="center" vertical="center" textRotation="90"/>
    </xf>
    <xf numFmtId="0" fontId="1" fillId="0" borderId="14" xfId="0" applyFont="1" applyBorder="1" applyAlignment="1">
      <alignment horizontal="center" vertical="center" textRotation="90"/>
    </xf>
    <xf numFmtId="0" fontId="1" fillId="0" borderId="13" xfId="0" applyFont="1" applyBorder="1" applyAlignment="1">
      <alignment horizontal="center" vertical="center" textRotation="90"/>
    </xf>
    <xf numFmtId="0" fontId="1" fillId="2" borderId="12" xfId="0" applyFont="1" applyFill="1" applyBorder="1" applyAlignment="1">
      <alignment horizontal="center" vertical="center" textRotation="90"/>
    </xf>
    <xf numFmtId="0" fontId="1" fillId="2" borderId="13" xfId="0" applyFont="1" applyFill="1" applyBorder="1" applyAlignment="1">
      <alignment horizontal="center" vertical="center" textRotation="90"/>
    </xf>
    <xf numFmtId="14" fontId="0" fillId="0" borderId="9" xfId="0" applyNumberFormat="1"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1" xfId="0" applyBorder="1" applyAlignment="1">
      <alignment horizontal="left" vertical="top"/>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1" fillId="2" borderId="1" xfId="0" applyFont="1" applyFill="1" applyBorder="1" applyAlignment="1">
      <alignment horizontal="lef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0" fillId="0" borderId="9" xfId="0" applyBorder="1" applyAlignment="1">
      <alignment horizontal="right" vertical="center" wrapText="1"/>
    </xf>
    <xf numFmtId="0" fontId="0" fillId="0" borderId="10" xfId="0" applyBorder="1" applyAlignment="1">
      <alignment horizontal="right" vertical="center" wrapText="1"/>
    </xf>
    <xf numFmtId="0" fontId="0" fillId="0" borderId="11" xfId="0" applyBorder="1" applyAlignment="1">
      <alignment horizontal="right" vertical="center" wrapText="1"/>
    </xf>
    <xf numFmtId="0" fontId="0" fillId="0" borderId="6" xfId="0" quotePrefix="1" applyBorder="1" applyAlignment="1">
      <alignment horizontal="center" vertical="center" wrapText="1"/>
    </xf>
    <xf numFmtId="14" fontId="0" fillId="0" borderId="6" xfId="0" applyNumberForma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2" fontId="6" fillId="0" borderId="15" xfId="1" applyNumberFormat="1" applyFont="1" applyBorder="1" applyAlignment="1" applyProtection="1">
      <alignment horizontal="center" vertical="center"/>
      <protection locked="0"/>
    </xf>
    <xf numFmtId="2" fontId="6" fillId="0" borderId="21" xfId="1" applyNumberFormat="1" applyFont="1" applyBorder="1" applyAlignment="1" applyProtection="1">
      <alignment horizontal="center" vertical="center"/>
      <protection locked="0"/>
    </xf>
    <xf numFmtId="2" fontId="7" fillId="0" borderId="16" xfId="1" applyNumberFormat="1" applyFont="1" applyBorder="1" applyAlignment="1" applyProtection="1">
      <alignment horizontal="center" vertical="center"/>
      <protection locked="0"/>
    </xf>
    <xf numFmtId="2" fontId="7" fillId="0" borderId="19" xfId="1" applyNumberFormat="1" applyFont="1" applyBorder="1" applyAlignment="1" applyProtection="1">
      <alignment horizontal="center" vertical="center"/>
      <protection locked="0"/>
    </xf>
    <xf numFmtId="2" fontId="7" fillId="0" borderId="0" xfId="1" applyNumberFormat="1" applyFont="1" applyBorder="1" applyAlignment="1" applyProtection="1">
      <alignment horizontal="center" vertical="center"/>
      <protection locked="0"/>
    </xf>
    <xf numFmtId="2" fontId="7" fillId="0" borderId="5" xfId="1" applyNumberFormat="1" applyFont="1" applyBorder="1" applyAlignment="1" applyProtection="1">
      <alignment horizontal="center" vertical="center"/>
      <protection locked="0"/>
    </xf>
    <xf numFmtId="2" fontId="7" fillId="0" borderId="7" xfId="1" applyNumberFormat="1" applyFont="1" applyBorder="1" applyAlignment="1" applyProtection="1">
      <alignment horizontal="center" vertical="center"/>
      <protection locked="0"/>
    </xf>
    <xf numFmtId="2" fontId="7" fillId="0" borderId="8" xfId="1" applyNumberFormat="1" applyFont="1" applyBorder="1" applyAlignment="1" applyProtection="1">
      <alignment horizontal="center" vertical="center"/>
      <protection locked="0"/>
    </xf>
    <xf numFmtId="2" fontId="7" fillId="0" borderId="17" xfId="1" applyNumberFormat="1" applyFont="1" applyBorder="1" applyAlignment="1" applyProtection="1">
      <alignment horizontal="center"/>
      <protection locked="0"/>
    </xf>
    <xf numFmtId="2" fontId="7" fillId="0" borderId="16" xfId="1" applyNumberFormat="1" applyFont="1" applyBorder="1" applyAlignment="1" applyProtection="1">
      <alignment horizontal="center"/>
      <protection locked="0"/>
    </xf>
    <xf numFmtId="2" fontId="7" fillId="0" borderId="20" xfId="1" applyNumberFormat="1" applyFont="1" applyBorder="1" applyAlignment="1" applyProtection="1">
      <alignment horizontal="center"/>
      <protection locked="0"/>
    </xf>
    <xf numFmtId="2" fontId="7" fillId="0" borderId="4" xfId="1" applyNumberFormat="1" applyFont="1" applyBorder="1" applyAlignment="1" applyProtection="1">
      <alignment horizontal="center"/>
      <protection locked="0"/>
    </xf>
    <xf numFmtId="2" fontId="7" fillId="0" borderId="0" xfId="1" applyNumberFormat="1" applyFont="1" applyBorder="1" applyAlignment="1" applyProtection="1">
      <alignment horizontal="center"/>
      <protection locked="0"/>
    </xf>
    <xf numFmtId="2" fontId="7" fillId="0" borderId="25" xfId="1" applyNumberFormat="1" applyFont="1" applyBorder="1" applyAlignment="1" applyProtection="1">
      <alignment horizontal="center"/>
      <protection locked="0"/>
    </xf>
    <xf numFmtId="2" fontId="7" fillId="0" borderId="6" xfId="1" applyNumberFormat="1" applyFont="1" applyBorder="1" applyAlignment="1" applyProtection="1">
      <alignment horizontal="center"/>
      <protection locked="0"/>
    </xf>
    <xf numFmtId="2" fontId="7" fillId="0" borderId="7" xfId="1" applyNumberFormat="1" applyFont="1" applyBorder="1" applyAlignment="1" applyProtection="1">
      <alignment horizontal="center"/>
      <protection locked="0"/>
    </xf>
    <xf numFmtId="2" fontId="7" fillId="0" borderId="31" xfId="1" applyNumberFormat="1" applyFont="1" applyBorder="1" applyAlignment="1" applyProtection="1">
      <alignment horizontal="center"/>
      <protection locked="0"/>
    </xf>
    <xf numFmtId="2" fontId="8" fillId="4" borderId="26" xfId="1" applyNumberFormat="1" applyFont="1" applyFill="1" applyBorder="1" applyAlignment="1" applyProtection="1">
      <alignment horizontal="center" vertical="center"/>
      <protection locked="0"/>
    </xf>
    <xf numFmtId="2" fontId="8" fillId="4" borderId="27" xfId="1" applyNumberFormat="1" applyFont="1" applyFill="1" applyBorder="1" applyAlignment="1" applyProtection="1">
      <alignment horizontal="center" vertical="center"/>
      <protection locked="0"/>
    </xf>
    <xf numFmtId="2" fontId="8" fillId="4" borderId="28" xfId="1" applyNumberFormat="1" applyFont="1" applyFill="1" applyBorder="1" applyAlignment="1" applyProtection="1">
      <alignment horizontal="center" vertical="center"/>
      <protection locked="0"/>
    </xf>
    <xf numFmtId="2" fontId="10" fillId="0" borderId="2" xfId="1" applyNumberFormat="1" applyFont="1" applyBorder="1" applyAlignment="1" applyProtection="1">
      <alignment horizontal="center"/>
      <protection locked="0"/>
    </xf>
    <xf numFmtId="2" fontId="10" fillId="0" borderId="34" xfId="1" applyNumberFormat="1" applyFont="1" applyBorder="1" applyAlignment="1" applyProtection="1">
      <alignment horizontal="center"/>
      <protection locked="0"/>
    </xf>
    <xf numFmtId="2" fontId="10" fillId="0" borderId="7" xfId="1" applyNumberFormat="1" applyFont="1" applyBorder="1" applyAlignment="1" applyProtection="1">
      <alignment horizontal="center"/>
      <protection locked="0"/>
    </xf>
    <xf numFmtId="2" fontId="10" fillId="0" borderId="31" xfId="1" applyNumberFormat="1" applyFont="1" applyBorder="1" applyAlignment="1" applyProtection="1">
      <alignment horizontal="center"/>
      <protection locked="0"/>
    </xf>
    <xf numFmtId="2" fontId="12" fillId="0" borderId="12" xfId="1" applyNumberFormat="1" applyFont="1" applyFill="1" applyBorder="1" applyAlignment="1" applyProtection="1">
      <alignment horizontal="center" vertical="center"/>
      <protection locked="0"/>
    </xf>
    <xf numFmtId="2" fontId="12" fillId="0" borderId="13" xfId="1" applyNumberFormat="1" applyFont="1" applyFill="1" applyBorder="1" applyAlignment="1" applyProtection="1">
      <alignment horizontal="center" vertical="center"/>
      <protection locked="0"/>
    </xf>
    <xf numFmtId="2" fontId="17" fillId="0" borderId="12" xfId="1" applyNumberFormat="1" applyFont="1" applyBorder="1" applyAlignment="1" applyProtection="1">
      <alignment horizontal="center" vertical="center" wrapText="1"/>
      <protection locked="0"/>
    </xf>
    <xf numFmtId="2" fontId="17" fillId="0" borderId="13" xfId="1" applyNumberFormat="1" applyFont="1" applyBorder="1" applyAlignment="1" applyProtection="1">
      <alignment horizontal="center" vertical="center" wrapText="1"/>
      <protection locked="0"/>
    </xf>
    <xf numFmtId="2" fontId="15" fillId="0" borderId="12" xfId="1" applyNumberFormat="1" applyFont="1" applyBorder="1" applyAlignment="1" applyProtection="1">
      <alignment horizontal="center" vertical="center"/>
      <protection locked="0"/>
    </xf>
    <xf numFmtId="2" fontId="15" fillId="0" borderId="13" xfId="1" applyNumberFormat="1" applyFont="1" applyBorder="1" applyAlignment="1" applyProtection="1">
      <alignment horizontal="center" vertical="center"/>
      <protection locked="0"/>
    </xf>
    <xf numFmtId="2" fontId="15" fillId="0" borderId="1" xfId="1" applyNumberFormat="1" applyFont="1" applyBorder="1" applyAlignment="1" applyProtection="1">
      <alignment horizontal="center" vertical="center"/>
      <protection locked="0"/>
    </xf>
    <xf numFmtId="2" fontId="15" fillId="0" borderId="34" xfId="1" applyNumberFormat="1" applyFont="1" applyBorder="1" applyAlignment="1" applyProtection="1">
      <alignment horizontal="center" vertical="center"/>
      <protection locked="0"/>
    </xf>
    <xf numFmtId="2" fontId="15" fillId="0" borderId="6" xfId="1" applyNumberFormat="1" applyFont="1" applyBorder="1" applyAlignment="1" applyProtection="1">
      <alignment horizontal="center" vertical="center"/>
      <protection locked="0"/>
    </xf>
    <xf numFmtId="2" fontId="15" fillId="0" borderId="31" xfId="1" applyNumberFormat="1" applyFont="1" applyBorder="1" applyAlignment="1" applyProtection="1">
      <alignment horizontal="center" vertical="center"/>
      <protection locked="0"/>
    </xf>
    <xf numFmtId="2" fontId="8" fillId="4" borderId="40" xfId="1" applyNumberFormat="1" applyFont="1" applyFill="1" applyBorder="1" applyAlignment="1" applyProtection="1">
      <alignment horizontal="center" vertical="center"/>
    </xf>
    <xf numFmtId="2" fontId="8" fillId="4" borderId="41" xfId="1" applyNumberFormat="1" applyFont="1" applyFill="1" applyBorder="1" applyAlignment="1" applyProtection="1">
      <alignment horizontal="center" vertical="center"/>
    </xf>
    <xf numFmtId="2" fontId="8" fillId="4" borderId="42" xfId="1" applyNumberFormat="1" applyFont="1" applyFill="1" applyBorder="1" applyAlignment="1" applyProtection="1">
      <alignment horizontal="center" vertical="center"/>
    </xf>
    <xf numFmtId="2" fontId="5" fillId="0" borderId="0" xfId="1" applyNumberFormat="1" applyFont="1" applyBorder="1" applyAlignment="1">
      <alignment horizontal="center" vertical="center"/>
    </xf>
    <xf numFmtId="2" fontId="5" fillId="0" borderId="7" xfId="1" applyNumberFormat="1" applyFont="1" applyBorder="1" applyAlignment="1">
      <alignment horizontal="center" vertical="center"/>
    </xf>
    <xf numFmtId="1" fontId="5" fillId="0" borderId="12" xfId="1" applyNumberFormat="1" applyFont="1" applyBorder="1" applyAlignment="1">
      <alignment horizontal="center" vertical="center"/>
    </xf>
    <xf numFmtId="1" fontId="5" fillId="0" borderId="13" xfId="1" applyNumberFormat="1" applyFont="1" applyBorder="1" applyAlignment="1">
      <alignment horizontal="center" vertical="center"/>
    </xf>
    <xf numFmtId="165" fontId="5" fillId="0" borderId="12" xfId="1" applyNumberFormat="1" applyFont="1" applyBorder="1" applyAlignment="1">
      <alignment horizontal="center" vertical="center"/>
    </xf>
    <xf numFmtId="165" fontId="5" fillId="0" borderId="13" xfId="1" applyNumberFormat="1" applyFont="1" applyBorder="1" applyAlignment="1">
      <alignment horizontal="center" vertical="center"/>
    </xf>
    <xf numFmtId="166" fontId="5" fillId="0" borderId="3" xfId="1" applyNumberFormat="1" applyFont="1" applyBorder="1" applyAlignment="1">
      <alignment horizontal="center" vertical="center"/>
    </xf>
    <xf numFmtId="166" fontId="5" fillId="0" borderId="8" xfId="1" applyNumberFormat="1" applyFont="1" applyBorder="1" applyAlignment="1">
      <alignment horizontal="center" vertical="center"/>
    </xf>
    <xf numFmtId="1" fontId="5" fillId="0" borderId="3" xfId="1" applyNumberFormat="1" applyFont="1" applyBorder="1" applyAlignment="1">
      <alignment horizontal="center" vertical="center"/>
    </xf>
    <xf numFmtId="1" fontId="5" fillId="0" borderId="8" xfId="1" applyNumberFormat="1" applyFont="1" applyBorder="1" applyAlignment="1">
      <alignment horizontal="center" vertical="center"/>
    </xf>
    <xf numFmtId="49" fontId="5" fillId="0" borderId="35" xfId="1" applyNumberFormat="1" applyBorder="1" applyAlignment="1">
      <alignment horizontal="center" vertical="center" wrapText="1"/>
    </xf>
    <xf numFmtId="49" fontId="5" fillId="0" borderId="37" xfId="1" applyNumberFormat="1" applyBorder="1" applyAlignment="1">
      <alignment horizontal="center" vertical="center" wrapText="1"/>
    </xf>
    <xf numFmtId="1" fontId="12" fillId="0" borderId="12" xfId="1" applyNumberFormat="1" applyFont="1" applyFill="1" applyBorder="1" applyAlignment="1" applyProtection="1">
      <alignment horizontal="center" vertical="center" wrapText="1"/>
      <protection locked="0"/>
    </xf>
    <xf numFmtId="1" fontId="12" fillId="0" borderId="13" xfId="1" applyNumberFormat="1" applyFont="1" applyFill="1" applyBorder="1" applyAlignment="1" applyProtection="1">
      <alignment horizontal="center" vertical="center" wrapText="1"/>
      <protection locked="0"/>
    </xf>
    <xf numFmtId="2" fontId="13" fillId="0" borderId="3" xfId="1" applyNumberFormat="1" applyFont="1" applyBorder="1" applyAlignment="1">
      <alignment horizontal="center" vertical="center" wrapText="1"/>
    </xf>
    <xf numFmtId="2" fontId="13" fillId="0" borderId="8" xfId="1" applyNumberFormat="1" applyFont="1" applyBorder="1" applyAlignment="1">
      <alignment horizontal="center" vertical="center" wrapText="1"/>
    </xf>
    <xf numFmtId="2" fontId="12" fillId="0" borderId="12" xfId="1" applyNumberFormat="1" applyFont="1" applyFill="1" applyBorder="1" applyAlignment="1" applyProtection="1">
      <alignment horizontal="center" vertical="center" wrapText="1"/>
      <protection locked="0"/>
    </xf>
    <xf numFmtId="2" fontId="12" fillId="0" borderId="13" xfId="1" applyNumberFormat="1" applyFont="1" applyFill="1" applyBorder="1" applyAlignment="1" applyProtection="1">
      <alignment horizontal="center" vertical="center" wrapText="1"/>
      <protection locked="0"/>
    </xf>
    <xf numFmtId="2" fontId="14" fillId="0" borderId="12" xfId="1" applyNumberFormat="1" applyFont="1" applyBorder="1" applyAlignment="1" applyProtection="1">
      <alignment horizontal="center" vertical="center" wrapText="1"/>
      <protection locked="0"/>
    </xf>
    <xf numFmtId="2" fontId="14" fillId="0" borderId="13" xfId="1" applyNumberFormat="1" applyFont="1" applyBorder="1" applyAlignment="1" applyProtection="1">
      <alignment horizontal="center" vertical="center" wrapText="1"/>
      <protection locked="0"/>
    </xf>
    <xf numFmtId="165" fontId="5" fillId="0" borderId="3" xfId="1" applyNumberFormat="1" applyFont="1" applyBorder="1" applyAlignment="1">
      <alignment horizontal="center" vertical="center"/>
    </xf>
    <xf numFmtId="165" fontId="5" fillId="0" borderId="8" xfId="1" applyNumberFormat="1" applyFont="1" applyBorder="1" applyAlignment="1">
      <alignment horizontal="center" vertical="center"/>
    </xf>
    <xf numFmtId="167" fontId="5" fillId="0" borderId="1" xfId="1" applyNumberFormat="1" applyFont="1" applyBorder="1" applyAlignment="1">
      <alignment horizontal="center" vertical="center"/>
    </xf>
    <xf numFmtId="167" fontId="5" fillId="0" borderId="34" xfId="1" applyNumberFormat="1" applyFont="1" applyBorder="1" applyAlignment="1">
      <alignment horizontal="center" vertical="center"/>
    </xf>
    <xf numFmtId="167" fontId="5" fillId="0" borderId="6" xfId="1" applyNumberFormat="1" applyFont="1" applyBorder="1" applyAlignment="1">
      <alignment horizontal="center" vertical="center"/>
    </xf>
    <xf numFmtId="167" fontId="5" fillId="0" borderId="31" xfId="1" applyNumberFormat="1" applyFont="1" applyBorder="1" applyAlignment="1">
      <alignment horizontal="center" vertical="center"/>
    </xf>
    <xf numFmtId="2" fontId="5" fillId="0" borderId="32" xfId="1" applyNumberFormat="1" applyBorder="1" applyAlignment="1">
      <alignment horizontal="center"/>
    </xf>
    <xf numFmtId="2" fontId="20" fillId="0" borderId="13" xfId="1" applyNumberFormat="1" applyFont="1" applyBorder="1" applyAlignment="1" applyProtection="1">
      <alignment horizontal="center" vertical="center"/>
      <protection locked="0"/>
    </xf>
    <xf numFmtId="2" fontId="20" fillId="0" borderId="48" xfId="1" applyNumberFormat="1" applyFont="1" applyBorder="1" applyAlignment="1" applyProtection="1">
      <alignment horizontal="center" vertical="center"/>
      <protection locked="0"/>
    </xf>
    <xf numFmtId="166" fontId="24" fillId="0" borderId="49" xfId="1" applyNumberFormat="1" applyFont="1" applyFill="1" applyBorder="1" applyAlignment="1">
      <alignment horizontal="center" vertical="center"/>
    </xf>
    <xf numFmtId="166" fontId="24" fillId="0" borderId="0" xfId="1" applyNumberFormat="1" applyFont="1" applyFill="1" applyBorder="1" applyAlignment="1">
      <alignment horizontal="center" vertical="center"/>
    </xf>
    <xf numFmtId="166" fontId="25" fillId="0" borderId="0" xfId="1" applyNumberFormat="1" applyFont="1" applyBorder="1" applyAlignment="1">
      <alignment horizontal="center" vertical="center"/>
    </xf>
    <xf numFmtId="2" fontId="24" fillId="0" borderId="0" xfId="1" applyNumberFormat="1" applyFont="1" applyBorder="1" applyAlignment="1">
      <alignment horizontal="center" vertical="center"/>
    </xf>
    <xf numFmtId="2" fontId="25" fillId="0" borderId="0" xfId="1" applyNumberFormat="1" applyFont="1" applyBorder="1" applyAlignment="1">
      <alignment horizontal="center" vertical="center"/>
    </xf>
    <xf numFmtId="2" fontId="25" fillId="0" borderId="25" xfId="1" applyNumberFormat="1" applyFont="1" applyBorder="1" applyAlignment="1">
      <alignment horizontal="center" vertical="center"/>
    </xf>
    <xf numFmtId="2" fontId="6" fillId="0" borderId="47" xfId="1" applyNumberFormat="1" applyFont="1" applyBorder="1" applyAlignment="1" applyProtection="1">
      <alignment horizontal="left" vertical="center"/>
      <protection locked="0"/>
    </xf>
    <xf numFmtId="2" fontId="6" fillId="0" borderId="7" xfId="1" applyNumberFormat="1" applyFont="1" applyBorder="1" applyAlignment="1" applyProtection="1">
      <alignment horizontal="left" vertical="center"/>
      <protection locked="0"/>
    </xf>
    <xf numFmtId="2" fontId="27" fillId="0" borderId="53" xfId="1" applyNumberFormat="1" applyFont="1" applyBorder="1" applyAlignment="1">
      <alignment horizontal="left"/>
    </xf>
    <xf numFmtId="2" fontId="10" fillId="0" borderId="55" xfId="1" applyNumberFormat="1" applyFont="1" applyBorder="1" applyAlignment="1">
      <alignment horizontal="center" vertical="center"/>
    </xf>
    <xf numFmtId="2" fontId="10" fillId="0" borderId="56" xfId="1" applyNumberFormat="1" applyFont="1" applyBorder="1" applyAlignment="1">
      <alignment horizontal="center" vertical="center"/>
    </xf>
    <xf numFmtId="2" fontId="15" fillId="0" borderId="56" xfId="1" applyNumberFormat="1" applyFont="1" applyBorder="1" applyAlignment="1">
      <alignment horizontal="center" vertical="center"/>
    </xf>
    <xf numFmtId="2" fontId="15" fillId="0" borderId="57" xfId="1" applyNumberFormat="1" applyFont="1" applyBorder="1" applyAlignment="1">
      <alignment horizontal="center" vertical="center"/>
    </xf>
    <xf numFmtId="2" fontId="29" fillId="0" borderId="16" xfId="1" applyNumberFormat="1" applyFont="1" applyBorder="1" applyAlignment="1">
      <alignment horizontal="center" vertical="center"/>
    </xf>
    <xf numFmtId="2" fontId="29" fillId="0" borderId="0" xfId="1" applyNumberFormat="1" applyFont="1" applyAlignment="1">
      <alignment horizontal="center" vertical="center"/>
    </xf>
    <xf numFmtId="1" fontId="21" fillId="0" borderId="43" xfId="1" applyNumberFormat="1" applyFont="1" applyFill="1" applyBorder="1" applyAlignment="1">
      <alignment horizontal="center" vertical="center"/>
    </xf>
    <xf numFmtId="1" fontId="21" fillId="0" borderId="4" xfId="1" applyNumberFormat="1" applyFont="1" applyFill="1" applyBorder="1" applyAlignment="1">
      <alignment horizontal="center" vertical="center"/>
    </xf>
    <xf numFmtId="2" fontId="22" fillId="2" borderId="45" xfId="1" applyNumberFormat="1" applyFont="1" applyFill="1" applyBorder="1" applyAlignment="1" applyProtection="1">
      <alignment horizontal="left" vertical="center"/>
      <protection locked="0"/>
    </xf>
    <xf numFmtId="2" fontId="22" fillId="2" borderId="2" xfId="1" applyNumberFormat="1" applyFont="1" applyFill="1" applyBorder="1" applyAlignment="1" applyProtection="1">
      <alignment horizontal="left" vertical="center"/>
      <protection locked="0"/>
    </xf>
    <xf numFmtId="2" fontId="23" fillId="2" borderId="12" xfId="1" applyNumberFormat="1" applyFont="1" applyFill="1" applyBorder="1" applyAlignment="1" applyProtection="1">
      <alignment horizontal="center" vertical="center"/>
      <protection locked="0"/>
    </xf>
    <xf numFmtId="2" fontId="23" fillId="2" borderId="46" xfId="1" applyNumberFormat="1" applyFont="1" applyFill="1" applyBorder="1" applyAlignment="1" applyProtection="1">
      <alignment horizontal="center" vertical="center"/>
      <protection locked="0"/>
    </xf>
  </cellXfs>
  <cellStyles count="80">
    <cellStyle name="20% - Accent1 2" xfId="2"/>
    <cellStyle name="20% - Accent2 2" xfId="3"/>
    <cellStyle name="20% - Accent3 2" xfId="4"/>
    <cellStyle name="20% - Accent4 2" xfId="5"/>
    <cellStyle name="20% - Accent5 2" xfId="6"/>
    <cellStyle name="20% - Accent6 2" xfId="7"/>
    <cellStyle name="40% - Accent1 2" xfId="8"/>
    <cellStyle name="40% - Accent2 2" xfId="9"/>
    <cellStyle name="40% - Accent3 2" xfId="10"/>
    <cellStyle name="40% - Accent4 2" xfId="11"/>
    <cellStyle name="40% - Accent5 2" xfId="12"/>
    <cellStyle name="40% - Accent6 2" xfId="13"/>
    <cellStyle name="60% - Accent1 2" xfId="14"/>
    <cellStyle name="60% - Accent2 2" xfId="15"/>
    <cellStyle name="60% - Accent3 2" xfId="16"/>
    <cellStyle name="60% - Accent4 2" xfId="17"/>
    <cellStyle name="60% - Accent5 2" xfId="18"/>
    <cellStyle name="60% - Accent6 2" xfId="19"/>
    <cellStyle name="Accent1 2" xfId="20"/>
    <cellStyle name="Accent2 2" xfId="21"/>
    <cellStyle name="Accent3 2" xfId="22"/>
    <cellStyle name="Accent4 2" xfId="23"/>
    <cellStyle name="Accent5 2" xfId="24"/>
    <cellStyle name="Accent6 2" xfId="25"/>
    <cellStyle name="Bad 2" xfId="26"/>
    <cellStyle name="BOLD" xfId="27"/>
    <cellStyle name="Calculation 2" xfId="28"/>
    <cellStyle name="Check Cell 2" xfId="29"/>
    <cellStyle name="CheckBox" xfId="30"/>
    <cellStyle name="Comma 18" xfId="31"/>
    <cellStyle name="Dati" xfId="32"/>
    <cellStyle name="Explanatory Text 2" xfId="33"/>
    <cellStyle name="F2" xfId="34"/>
    <cellStyle name="F3" xfId="35"/>
    <cellStyle name="F3 2" xfId="36"/>
    <cellStyle name="F3 3" xfId="37"/>
    <cellStyle name="F4" xfId="38"/>
    <cellStyle name="F5" xfId="39"/>
    <cellStyle name="F6" xfId="40"/>
    <cellStyle name="F7" xfId="41"/>
    <cellStyle name="F8" xfId="42"/>
    <cellStyle name="Good 2" xfId="43"/>
    <cellStyle name="Heading 1 2" xfId="44"/>
    <cellStyle name="Heading 2 2" xfId="45"/>
    <cellStyle name="Heading 3 2" xfId="46"/>
    <cellStyle name="Heading 4 2" xfId="47"/>
    <cellStyle name="Input 2" xfId="48"/>
    <cellStyle name="Linked Cell 2" xfId="49"/>
    <cellStyle name="Neutral 2" xfId="50"/>
    <cellStyle name="Normal" xfId="0" builtinId="0"/>
    <cellStyle name="Normal 2" xfId="1"/>
    <cellStyle name="Normal 2 2" xfId="51"/>
    <cellStyle name="Normal 2 3" xfId="52"/>
    <cellStyle name="Normal 2 3 2" xfId="53"/>
    <cellStyle name="Normal 2 4" xfId="54"/>
    <cellStyle name="Normal 3" xfId="55"/>
    <cellStyle name="Normal 3 2" xfId="56"/>
    <cellStyle name="Normal 3 3" xfId="57"/>
    <cellStyle name="Normal 3 4" xfId="58"/>
    <cellStyle name="Normal 3_basic" xfId="59"/>
    <cellStyle name="Normal 4" xfId="60"/>
    <cellStyle name="Normal 4 2" xfId="61"/>
    <cellStyle name="Normal 4 3" xfId="62"/>
    <cellStyle name="Normal 4_basic" xfId="63"/>
    <cellStyle name="Note 2" xfId="64"/>
    <cellStyle name="Note 3" xfId="65"/>
    <cellStyle name="Output 2" xfId="66"/>
    <cellStyle name="Percent 2" xfId="67"/>
    <cellStyle name="Percent 2 2" xfId="68"/>
    <cellStyle name="Percent 3" xfId="69"/>
    <cellStyle name="Rimandi" xfId="70"/>
    <cellStyle name="Title 2" xfId="71"/>
    <cellStyle name="Titoletto" xfId="72"/>
    <cellStyle name="TITOLO" xfId="73"/>
    <cellStyle name="TitVerticale" xfId="74"/>
    <cellStyle name="Total 2" xfId="75"/>
    <cellStyle name="Unità" xfId="76"/>
    <cellStyle name="Voci" xfId="77"/>
    <cellStyle name="Warning Text 2" xfId="78"/>
    <cellStyle name="標準_1PR_WBS_B" xfId="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3</xdr:col>
      <xdr:colOff>38100</xdr:colOff>
      <xdr:row>2</xdr:row>
      <xdr:rowOff>104775</xdr:rowOff>
    </xdr:from>
    <xdr:to>
      <xdr:col>5</xdr:col>
      <xdr:colOff>133350</xdr:colOff>
      <xdr:row>4</xdr:row>
      <xdr:rowOff>152400</xdr:rowOff>
    </xdr:to>
    <xdr:pic>
      <xdr:nvPicPr>
        <xdr:cNvPr id="5" name="Picture 4" descr="E:\mehr\آرم شركتها\jpgشركت نفت.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3475" y="676275"/>
          <a:ext cx="819150" cy="619125"/>
        </a:xfrm>
        <a:prstGeom prst="rect">
          <a:avLst/>
        </a:prstGeom>
        <a:noFill/>
        <a:ln>
          <a:noFill/>
        </a:ln>
      </xdr:spPr>
    </xdr:pic>
    <xdr:clientData/>
  </xdr:twoCellAnchor>
  <xdr:twoCellAnchor editAs="oneCell">
    <xdr:from>
      <xdr:col>28</xdr:col>
      <xdr:colOff>228601</xdr:colOff>
      <xdr:row>2</xdr:row>
      <xdr:rowOff>247650</xdr:rowOff>
    </xdr:from>
    <xdr:to>
      <xdr:col>30</xdr:col>
      <xdr:colOff>244279</xdr:colOff>
      <xdr:row>4</xdr:row>
      <xdr:rowOff>95250</xdr:rowOff>
    </xdr:to>
    <xdr:pic>
      <xdr:nvPicPr>
        <xdr:cNvPr id="3" name="Picture 2"/>
        <xdr:cNvPicPr>
          <a:picLocks noChangeAspect="1"/>
        </xdr:cNvPicPr>
      </xdr:nvPicPr>
      <xdr:blipFill>
        <a:blip xmlns:r="http://schemas.openxmlformats.org/officeDocument/2006/relationships" r:embed="rId2"/>
        <a:stretch>
          <a:fillRect/>
        </a:stretch>
      </xdr:blipFill>
      <xdr:spPr>
        <a:xfrm>
          <a:off x="9763126" y="819150"/>
          <a:ext cx="682428" cy="419100"/>
        </a:xfrm>
        <a:prstGeom prst="rect">
          <a:avLst/>
        </a:prstGeom>
      </xdr:spPr>
    </xdr:pic>
    <xdr:clientData/>
  </xdr:twoCellAnchor>
  <xdr:twoCellAnchor editAs="oneCell">
    <xdr:from>
      <xdr:col>28</xdr:col>
      <xdr:colOff>9525</xdr:colOff>
      <xdr:row>4</xdr:row>
      <xdr:rowOff>95250</xdr:rowOff>
    </xdr:from>
    <xdr:to>
      <xdr:col>31</xdr:col>
      <xdr:colOff>9231</xdr:colOff>
      <xdr:row>5</xdr:row>
      <xdr:rowOff>272836</xdr:rowOff>
    </xdr:to>
    <xdr:pic>
      <xdr:nvPicPr>
        <xdr:cNvPr id="2" name="Picture 1"/>
        <xdr:cNvPicPr>
          <a:picLocks noChangeAspect="1"/>
        </xdr:cNvPicPr>
      </xdr:nvPicPr>
      <xdr:blipFill>
        <a:blip xmlns:r="http://schemas.openxmlformats.org/officeDocument/2006/relationships" r:embed="rId3"/>
        <a:stretch>
          <a:fillRect/>
        </a:stretch>
      </xdr:blipFill>
      <xdr:spPr>
        <a:xfrm>
          <a:off x="9544050" y="1238250"/>
          <a:ext cx="999831" cy="4633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47625</xdr:colOff>
          <xdr:row>0</xdr:row>
          <xdr:rowOff>0</xdr:rowOff>
        </xdr:from>
        <xdr:to>
          <xdr:col>12</xdr:col>
          <xdr:colOff>66675</xdr:colOff>
          <xdr:row>3</xdr:row>
          <xdr:rowOff>66675</xdr:rowOff>
        </xdr:to>
        <xdr:sp macro="" textlink="">
          <xdr:nvSpPr>
            <xdr:cNvPr id="2049" name="Object 1" hidden="1">
              <a:extLst>
                <a:ext uri="{63B3BB69-23CF-44E3-9099-C40C66FF867C}">
                  <a14:compatExt spid="_x0000_s204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og-instrument1\Gurreh%20Mechanic\Projects%20Final\Gurreh\04%20Electrical\data%20sheet\DT-233-234%20Not%20Issued%20Inert%20Gas\DT-2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AREAS\DIP145P\145PTABU\FILE\CENPUM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AREAS\DIP145P\TABFORMS\PROVE\BASI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AREAS\DIP145P\145PTABU\FILE\ARCHPUMP.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bnapi\FWAPI61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og-instrument1\Projects%20Final\Projects%20Final\Gurreh\04%20Electrical\data%20sheet\DT-233-234%20Not%20Issued%20Inert%20Gas\DT-23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LV MOTOR (1)"/>
      <sheetName val="LV MOTOR(2)"/>
      <sheetName val="LV MOTOR_2_"/>
    </sheetNames>
    <sheetDataSet>
      <sheetData sheetId="0" refreshError="1"/>
      <sheetData sheetId="1" refreshError="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NPUMP"/>
      <sheetName val="WEIGHT"/>
      <sheetName val="LV MOTOR(2)"/>
      <sheetName val="BILAL2"/>
      <sheetName val="Title"/>
      <sheetName val="CENPUMP.XLS"/>
      <sheetName val="LV_MOTOR(2)"/>
      <sheetName val="CENPUMP_XLS"/>
    </sheetNames>
    <definedNames>
      <definedName name="Cancel"/>
      <definedName name="metricbar"/>
      <definedName name="metrickg"/>
      <definedName name="OK"/>
      <definedName name="SI"/>
      <definedName name="UK"/>
      <definedName name="US"/>
    </definedNames>
    <sheetDataSet>
      <sheetData sheetId="0" refreshError="1"/>
      <sheetData sheetId="1" refreshError="1"/>
      <sheetData sheetId="2" refreshError="1"/>
      <sheetData sheetId="3" refreshError="1"/>
      <sheetData sheetId="4" refreshError="1"/>
      <sheetData sheetId="5" refreshError="1"/>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L"/>
      <sheetName val="Line List "/>
      <sheetName val="Units"/>
      <sheetName val="API610 Type BB"/>
      <sheetName val="API610 Type VS"/>
      <sheetName val="Instructions"/>
      <sheetName val="BASIL.XLS"/>
      <sheetName val="Line_List_"/>
      <sheetName val="API610_Type_BB"/>
      <sheetName val="API610_Type_VS"/>
      <sheetName val="BASIL_XLS"/>
      <sheetName val="ج"/>
      <sheetName val="Original"/>
    </sheetNames>
    <definedNames>
      <definedName name="M616.Cancel"/>
      <definedName name="M616.metricbar"/>
      <definedName name="M616.metrickg"/>
      <definedName name="M616.OK"/>
      <definedName name="M616.SI"/>
      <definedName name="M616.UK"/>
      <definedName name="M616.US"/>
    </defined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sheetData sheetId="10"/>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CHPUMP"/>
      <sheetName val="Page 1"/>
      <sheetName val="piping"/>
      <sheetName val="H2O (air, acid gas)"/>
      <sheetName val="ARCHPUMP.XLS"/>
      <sheetName val="Page_1"/>
      <sheetName val="ARCHPUMP_XLS"/>
      <sheetName val="合成単価作成表-BLDG"/>
      <sheetName val="TOTAL"/>
    </sheetNames>
    <definedNames>
      <definedName name="Module.Cancel"/>
      <definedName name="Module.metricbar"/>
      <definedName name="Module.metrickg"/>
      <definedName name="Module.OK"/>
      <definedName name="Module.SI"/>
      <definedName name="Module.UK"/>
      <definedName name="Module.US"/>
    </definedNames>
    <sheetDataSet>
      <sheetData sheetId="0" refreshError="1"/>
      <sheetData sheetId="1" refreshError="1"/>
      <sheetData sheetId="2" refreshError="1"/>
      <sheetData sheetId="3" refreshError="1"/>
      <sheetData sheetId="4" refreshError="1"/>
      <sheetData sheetId="5"/>
      <sheetData sheetId="6"/>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WAPI610"/>
      <sheetName val="LV MOTOR(2)"/>
      <sheetName val="FWAPI610.XLS"/>
      <sheetName val="LV_MOTOR(2)"/>
      <sheetName val="FWAPI610_XLS"/>
      <sheetName val="Document Registry"/>
      <sheetName val="ج"/>
    </sheetNames>
    <definedNames>
      <definedName name="Module1.Cancel"/>
      <definedName name="Module1.metricbar"/>
      <definedName name="Module1.metrickg"/>
      <definedName name="Module1.OK"/>
      <definedName name="Module1.SI"/>
      <definedName name="Module1.UK"/>
      <definedName name="Module1.US"/>
    </definedNames>
    <sheetDataSet>
      <sheetData sheetId="0" refreshError="1"/>
      <sheetData sheetId="1" refreshError="1"/>
      <sheetData sheetId="2" refreshError="1"/>
      <sheetData sheetId="3"/>
      <sheetData sheetId="4"/>
      <sheetData sheetId="5" refreshError="1"/>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LV MOTOR (1)"/>
      <sheetName val="LV MOTOR(2)"/>
      <sheetName val="LV MOTOR_2_"/>
      <sheetName val="TOTAL"/>
    </sheetNames>
    <sheetDataSet>
      <sheetData sheetId="0" refreshError="1"/>
      <sheetData sheetId="1" refreshError="1"/>
      <sheetData sheetId="2"/>
      <sheetData sheetId="3"/>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4.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AF23"/>
  <sheetViews>
    <sheetView tabSelected="1" view="pageBreakPreview" topLeftCell="A4" zoomScaleNormal="100" zoomScaleSheetLayoutView="100" workbookViewId="0">
      <selection activeCell="AB9" sqref="AB9:AF9"/>
    </sheetView>
  </sheetViews>
  <sheetFormatPr defaultColWidth="5" defaultRowHeight="22.5" customHeight="1"/>
  <cols>
    <col min="2" max="2" width="0.5703125" customWidth="1"/>
    <col min="3" max="3" width="7.140625" customWidth="1"/>
    <col min="4" max="4" width="5.85546875" customWidth="1"/>
    <col min="9" max="9" width="17.42578125" customWidth="1"/>
    <col min="10" max="10" width="27.42578125" customWidth="1"/>
    <col min="12" max="12" width="8.7109375" customWidth="1"/>
    <col min="15" max="15" width="8" customWidth="1"/>
    <col min="27" max="27" width="23" customWidth="1"/>
    <col min="32" max="32" width="16.42578125" customWidth="1"/>
  </cols>
  <sheetData>
    <row r="3" spans="3:32" ht="22.5" customHeight="1">
      <c r="C3" s="92" t="s">
        <v>3</v>
      </c>
      <c r="D3" s="93"/>
      <c r="E3" s="93"/>
      <c r="F3" s="93"/>
      <c r="G3" s="94"/>
      <c r="H3" s="102" t="s">
        <v>13</v>
      </c>
      <c r="I3" s="69"/>
      <c r="J3" s="69"/>
      <c r="K3" s="69"/>
      <c r="L3" s="69"/>
      <c r="M3" s="69"/>
      <c r="N3" s="69"/>
      <c r="O3" s="69"/>
      <c r="P3" s="69"/>
      <c r="Q3" s="69"/>
      <c r="R3" s="69"/>
      <c r="S3" s="69"/>
      <c r="T3" s="69"/>
      <c r="U3" s="69"/>
      <c r="V3" s="69"/>
      <c r="W3" s="69"/>
      <c r="X3" s="69"/>
      <c r="Y3" s="69"/>
      <c r="Z3" s="69"/>
      <c r="AA3" s="70"/>
      <c r="AB3" s="101"/>
      <c r="AC3" s="93"/>
      <c r="AD3" s="93"/>
      <c r="AE3" s="93"/>
      <c r="AF3" s="94"/>
    </row>
    <row r="4" spans="3:32" ht="22.5" customHeight="1">
      <c r="C4" s="95"/>
      <c r="D4" s="96"/>
      <c r="E4" s="96"/>
      <c r="F4" s="96"/>
      <c r="G4" s="97"/>
      <c r="H4" s="74"/>
      <c r="I4" s="75"/>
      <c r="J4" s="75"/>
      <c r="K4" s="75"/>
      <c r="L4" s="75"/>
      <c r="M4" s="75"/>
      <c r="N4" s="75"/>
      <c r="O4" s="75"/>
      <c r="P4" s="75"/>
      <c r="Q4" s="75"/>
      <c r="R4" s="75"/>
      <c r="S4" s="75"/>
      <c r="T4" s="75"/>
      <c r="U4" s="75"/>
      <c r="V4" s="75"/>
      <c r="W4" s="75"/>
      <c r="X4" s="75"/>
      <c r="Y4" s="75"/>
      <c r="Z4" s="75"/>
      <c r="AA4" s="76"/>
      <c r="AB4" s="95"/>
      <c r="AC4" s="96"/>
      <c r="AD4" s="96"/>
      <c r="AE4" s="96"/>
      <c r="AF4" s="97"/>
    </row>
    <row r="5" spans="3:32" ht="22.5" customHeight="1">
      <c r="C5" s="95"/>
      <c r="D5" s="96"/>
      <c r="E5" s="96"/>
      <c r="F5" s="96"/>
      <c r="G5" s="97"/>
      <c r="H5" s="102" t="s">
        <v>11</v>
      </c>
      <c r="I5" s="69"/>
      <c r="J5" s="69"/>
      <c r="K5" s="69"/>
      <c r="L5" s="69"/>
      <c r="M5" s="69"/>
      <c r="N5" s="69"/>
      <c r="O5" s="69"/>
      <c r="P5" s="69"/>
      <c r="Q5" s="69"/>
      <c r="R5" s="69"/>
      <c r="S5" s="69"/>
      <c r="T5" s="69"/>
      <c r="U5" s="69"/>
      <c r="V5" s="69"/>
      <c r="W5" s="69"/>
      <c r="X5" s="69"/>
      <c r="Y5" s="69"/>
      <c r="Z5" s="69"/>
      <c r="AA5" s="70"/>
      <c r="AB5" s="95"/>
      <c r="AC5" s="96"/>
      <c r="AD5" s="96"/>
      <c r="AE5" s="96"/>
      <c r="AF5" s="97"/>
    </row>
    <row r="6" spans="3:32" ht="22.5" customHeight="1">
      <c r="C6" s="98"/>
      <c r="D6" s="99"/>
      <c r="E6" s="99"/>
      <c r="F6" s="99"/>
      <c r="G6" s="100"/>
      <c r="H6" s="74"/>
      <c r="I6" s="75"/>
      <c r="J6" s="75"/>
      <c r="K6" s="75"/>
      <c r="L6" s="75"/>
      <c r="M6" s="75"/>
      <c r="N6" s="75"/>
      <c r="O6" s="75"/>
      <c r="P6" s="75"/>
      <c r="Q6" s="75"/>
      <c r="R6" s="75"/>
      <c r="S6" s="75"/>
      <c r="T6" s="75"/>
      <c r="U6" s="75"/>
      <c r="V6" s="75"/>
      <c r="W6" s="75"/>
      <c r="X6" s="75"/>
      <c r="Y6" s="75"/>
      <c r="Z6" s="75"/>
      <c r="AA6" s="76"/>
      <c r="AB6" s="98"/>
      <c r="AC6" s="99"/>
      <c r="AD6" s="99"/>
      <c r="AE6" s="99"/>
      <c r="AF6" s="100"/>
    </row>
    <row r="7" spans="3:32" ht="22.5" customHeight="1">
      <c r="C7" s="106"/>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8"/>
    </row>
    <row r="8" spans="3:32" ht="22.5" customHeight="1">
      <c r="C8" s="103" t="s">
        <v>25</v>
      </c>
      <c r="D8" s="104"/>
      <c r="E8" s="104"/>
      <c r="F8" s="104"/>
      <c r="G8" s="104"/>
      <c r="H8" s="104"/>
      <c r="I8" s="104"/>
      <c r="J8" s="104"/>
      <c r="K8" s="104"/>
      <c r="L8" s="104"/>
      <c r="M8" s="104"/>
      <c r="N8" s="104"/>
      <c r="O8" s="104"/>
      <c r="P8" s="105"/>
      <c r="Q8" s="103" t="s">
        <v>27</v>
      </c>
      <c r="R8" s="104"/>
      <c r="S8" s="104"/>
      <c r="T8" s="104"/>
      <c r="U8" s="104"/>
      <c r="V8" s="104"/>
      <c r="W8" s="104"/>
      <c r="X8" s="104"/>
      <c r="Y8" s="104"/>
      <c r="Z8" s="104"/>
      <c r="AA8" s="105"/>
      <c r="AB8" s="103" t="s">
        <v>28</v>
      </c>
      <c r="AC8" s="104"/>
      <c r="AD8" s="104"/>
      <c r="AE8" s="104"/>
      <c r="AF8" s="105"/>
    </row>
    <row r="9" spans="3:32" ht="22.5" customHeight="1">
      <c r="C9" s="141" t="s">
        <v>15</v>
      </c>
      <c r="D9" s="142"/>
      <c r="E9" s="142"/>
      <c r="F9" s="142"/>
      <c r="G9" s="142"/>
      <c r="H9" s="142"/>
      <c r="I9" s="142"/>
      <c r="J9" s="142"/>
      <c r="K9" s="142"/>
      <c r="L9" s="142"/>
      <c r="M9" s="142"/>
      <c r="N9" s="142"/>
      <c r="O9" s="142"/>
      <c r="P9" s="143"/>
      <c r="Q9" s="103" t="s">
        <v>26</v>
      </c>
      <c r="R9" s="104"/>
      <c r="S9" s="104"/>
      <c r="T9" s="104"/>
      <c r="U9" s="104"/>
      <c r="V9" s="104"/>
      <c r="W9" s="104"/>
      <c r="X9" s="104"/>
      <c r="Y9" s="104"/>
      <c r="Z9" s="104"/>
      <c r="AA9" s="105"/>
      <c r="AB9" s="103" t="s">
        <v>28</v>
      </c>
      <c r="AC9" s="104"/>
      <c r="AD9" s="104"/>
      <c r="AE9" s="104"/>
      <c r="AF9" s="105"/>
    </row>
    <row r="10" spans="3:32" ht="22.5" customHeight="1">
      <c r="C10" s="144"/>
      <c r="D10" s="145"/>
      <c r="E10" s="145"/>
      <c r="F10" s="145"/>
      <c r="G10" s="145"/>
      <c r="H10" s="145"/>
      <c r="I10" s="145"/>
      <c r="J10" s="145"/>
      <c r="K10" s="145"/>
      <c r="L10" s="145"/>
      <c r="M10" s="145"/>
      <c r="N10" s="145"/>
      <c r="O10" s="145"/>
      <c r="P10" s="146"/>
      <c r="Q10" s="103" t="s">
        <v>24</v>
      </c>
      <c r="R10" s="104"/>
      <c r="S10" s="104"/>
      <c r="T10" s="104"/>
      <c r="U10" s="104"/>
      <c r="V10" s="104"/>
      <c r="W10" s="104"/>
      <c r="X10" s="104"/>
      <c r="Y10" s="104"/>
      <c r="Z10" s="104"/>
      <c r="AA10" s="105"/>
      <c r="AB10" s="139" t="s">
        <v>4</v>
      </c>
      <c r="AC10" s="140"/>
      <c r="AD10" s="140"/>
      <c r="AE10" s="118"/>
      <c r="AF10" s="119"/>
    </row>
    <row r="11" spans="3:32" ht="22.5" customHeight="1">
      <c r="C11" s="106"/>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8"/>
    </row>
    <row r="12" spans="3:32" ht="22.5" customHeight="1">
      <c r="C12" s="115"/>
      <c r="D12" s="109" t="s">
        <v>6</v>
      </c>
      <c r="E12" s="110"/>
      <c r="F12" s="110"/>
      <c r="G12" s="110"/>
      <c r="H12" s="110"/>
      <c r="I12" s="110"/>
      <c r="J12" s="111"/>
      <c r="K12" s="109" t="s">
        <v>8</v>
      </c>
      <c r="L12" s="110"/>
      <c r="M12" s="111"/>
      <c r="N12" s="109" t="s">
        <v>0</v>
      </c>
      <c r="O12" s="110"/>
      <c r="P12" s="111"/>
      <c r="Q12" s="109" t="s">
        <v>7</v>
      </c>
      <c r="R12" s="110"/>
      <c r="S12" s="110"/>
      <c r="T12" s="110"/>
      <c r="U12" s="110"/>
      <c r="V12" s="110"/>
      <c r="W12" s="110"/>
      <c r="X12" s="110"/>
      <c r="Y12" s="110"/>
      <c r="Z12" s="110"/>
      <c r="AA12" s="111"/>
      <c r="AB12" s="117" t="s">
        <v>5</v>
      </c>
      <c r="AC12" s="110"/>
      <c r="AD12" s="110"/>
      <c r="AE12" s="110"/>
      <c r="AF12" s="111"/>
    </row>
    <row r="13" spans="3:32" ht="22.5" customHeight="1">
      <c r="C13" s="116"/>
      <c r="D13" s="112"/>
      <c r="E13" s="113"/>
      <c r="F13" s="113"/>
      <c r="G13" s="113"/>
      <c r="H13" s="113"/>
      <c r="I13" s="113"/>
      <c r="J13" s="114"/>
      <c r="K13" s="112"/>
      <c r="L13" s="113"/>
      <c r="M13" s="114"/>
      <c r="N13" s="112"/>
      <c r="O13" s="113"/>
      <c r="P13" s="114"/>
      <c r="Q13" s="112"/>
      <c r="R13" s="113"/>
      <c r="S13" s="113"/>
      <c r="T13" s="113"/>
      <c r="U13" s="113"/>
      <c r="V13" s="113"/>
      <c r="W13" s="113"/>
      <c r="X13" s="113"/>
      <c r="Y13" s="113"/>
      <c r="Z13" s="113"/>
      <c r="AA13" s="114"/>
      <c r="AB13" s="112"/>
      <c r="AC13" s="113"/>
      <c r="AD13" s="113"/>
      <c r="AE13" s="113"/>
      <c r="AF13" s="114"/>
    </row>
    <row r="14" spans="3:32" ht="98.25" customHeight="1">
      <c r="C14" s="1">
        <v>1</v>
      </c>
      <c r="D14" s="147" t="s">
        <v>19</v>
      </c>
      <c r="E14" s="148"/>
      <c r="F14" s="148"/>
      <c r="G14" s="148"/>
      <c r="H14" s="148"/>
      <c r="I14" s="148"/>
      <c r="J14" s="149"/>
      <c r="K14" s="150" t="s">
        <v>18</v>
      </c>
      <c r="L14" s="90"/>
      <c r="M14" s="91"/>
      <c r="N14" s="151" t="s">
        <v>99</v>
      </c>
      <c r="O14" s="75"/>
      <c r="P14" s="76"/>
      <c r="Q14" s="147" t="s">
        <v>97</v>
      </c>
      <c r="R14" s="148"/>
      <c r="S14" s="148"/>
      <c r="T14" s="148"/>
      <c r="U14" s="148"/>
      <c r="V14" s="148"/>
      <c r="W14" s="148"/>
      <c r="X14" s="148"/>
      <c r="Y14" s="148"/>
      <c r="Z14" s="148"/>
      <c r="AA14" s="149"/>
      <c r="AB14" s="74"/>
      <c r="AC14" s="75"/>
      <c r="AD14" s="75"/>
      <c r="AE14" s="75"/>
      <c r="AF14" s="76"/>
    </row>
    <row r="15" spans="3:32" ht="81" customHeight="1">
      <c r="C15" s="1">
        <v>2</v>
      </c>
      <c r="D15" s="147" t="s">
        <v>20</v>
      </c>
      <c r="E15" s="148"/>
      <c r="F15" s="148"/>
      <c r="G15" s="148"/>
      <c r="H15" s="148"/>
      <c r="I15" s="148"/>
      <c r="J15" s="149"/>
      <c r="K15" s="150" t="s">
        <v>18</v>
      </c>
      <c r="L15" s="90"/>
      <c r="M15" s="91"/>
      <c r="N15" s="151" t="s">
        <v>99</v>
      </c>
      <c r="O15" s="75"/>
      <c r="P15" s="76"/>
      <c r="Q15" s="147" t="s">
        <v>21</v>
      </c>
      <c r="R15" s="148"/>
      <c r="S15" s="148"/>
      <c r="T15" s="148"/>
      <c r="U15" s="148"/>
      <c r="V15" s="148"/>
      <c r="W15" s="148"/>
      <c r="X15" s="148"/>
      <c r="Y15" s="148"/>
      <c r="Z15" s="148"/>
      <c r="AA15" s="149"/>
      <c r="AB15" s="152"/>
      <c r="AC15" s="153"/>
      <c r="AD15" s="153"/>
      <c r="AE15" s="153"/>
      <c r="AF15" s="154"/>
    </row>
    <row r="16" spans="3:32" ht="34.5" customHeight="1">
      <c r="C16" s="62" t="s">
        <v>98</v>
      </c>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4"/>
    </row>
    <row r="17" spans="3:32" ht="22.5" customHeight="1">
      <c r="C17" s="106"/>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8"/>
    </row>
    <row r="18" spans="3:32" ht="22.5" customHeight="1">
      <c r="C18" s="123" t="s">
        <v>1</v>
      </c>
      <c r="D18" s="77" t="s">
        <v>12</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9"/>
    </row>
    <row r="19" spans="3:32" ht="83.25" customHeight="1">
      <c r="C19" s="124"/>
      <c r="D19" s="80"/>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2"/>
    </row>
    <row r="20" spans="3:32" ht="22.5" customHeight="1">
      <c r="C20" s="120" t="s">
        <v>2</v>
      </c>
      <c r="D20" s="128" t="s">
        <v>9</v>
      </c>
      <c r="E20" s="129"/>
      <c r="F20" s="129"/>
      <c r="G20" s="129"/>
      <c r="H20" s="129"/>
      <c r="I20" s="129"/>
      <c r="J20" s="129"/>
      <c r="K20" s="129"/>
      <c r="L20" s="129"/>
      <c r="M20" s="129"/>
      <c r="N20" s="129"/>
      <c r="O20" s="129"/>
      <c r="P20" s="129"/>
      <c r="Q20" s="129"/>
      <c r="R20" s="130"/>
      <c r="S20" s="65" t="s">
        <v>10</v>
      </c>
      <c r="T20" s="66"/>
      <c r="U20" s="66"/>
      <c r="V20" s="66"/>
      <c r="W20" s="66"/>
      <c r="X20" s="66"/>
      <c r="Y20" s="66"/>
      <c r="Z20" s="66"/>
      <c r="AA20" s="66"/>
      <c r="AB20" s="66"/>
      <c r="AC20" s="66"/>
      <c r="AD20" s="66"/>
      <c r="AE20" s="66"/>
      <c r="AF20" s="67"/>
    </row>
    <row r="21" spans="3:32" ht="22.5" customHeight="1">
      <c r="C21" s="121"/>
      <c r="D21" s="131" t="s">
        <v>16</v>
      </c>
      <c r="E21" s="132"/>
      <c r="F21" s="132"/>
      <c r="G21" s="133"/>
      <c r="H21" s="83" t="s">
        <v>2</v>
      </c>
      <c r="I21" s="84"/>
      <c r="J21" s="85"/>
      <c r="K21" s="69"/>
      <c r="L21" s="69"/>
      <c r="M21" s="69"/>
      <c r="N21" s="69"/>
      <c r="O21" s="69"/>
      <c r="P21" s="69"/>
      <c r="Q21" s="69"/>
      <c r="R21" s="70"/>
      <c r="S21" s="138" t="s">
        <v>22</v>
      </c>
      <c r="T21" s="132"/>
      <c r="U21" s="132"/>
      <c r="V21" s="132"/>
      <c r="W21" s="133"/>
      <c r="X21" s="68" t="s">
        <v>2</v>
      </c>
      <c r="Y21" s="69"/>
      <c r="Z21" s="69"/>
      <c r="AA21" s="70"/>
      <c r="AB21" s="68" t="s">
        <v>14</v>
      </c>
      <c r="AC21" s="69"/>
      <c r="AD21" s="69"/>
      <c r="AE21" s="69"/>
      <c r="AF21" s="70"/>
    </row>
    <row r="22" spans="3:32" ht="22.5" customHeight="1">
      <c r="C22" s="121"/>
      <c r="D22" s="134"/>
      <c r="E22" s="135"/>
      <c r="F22" s="135"/>
      <c r="G22" s="136"/>
      <c r="H22" s="86"/>
      <c r="I22" s="87"/>
      <c r="J22" s="88"/>
      <c r="K22" s="72"/>
      <c r="L22" s="72"/>
      <c r="M22" s="72"/>
      <c r="N22" s="72"/>
      <c r="O22" s="72"/>
      <c r="P22" s="72"/>
      <c r="Q22" s="72"/>
      <c r="R22" s="73"/>
      <c r="S22" s="134"/>
      <c r="T22" s="135"/>
      <c r="U22" s="135"/>
      <c r="V22" s="135"/>
      <c r="W22" s="136"/>
      <c r="X22" s="71"/>
      <c r="Y22" s="72"/>
      <c r="Z22" s="72"/>
      <c r="AA22" s="73"/>
      <c r="AB22" s="71"/>
      <c r="AC22" s="72"/>
      <c r="AD22" s="72"/>
      <c r="AE22" s="72"/>
      <c r="AF22" s="73"/>
    </row>
    <row r="23" spans="3:32" ht="33" customHeight="1">
      <c r="C23" s="122"/>
      <c r="D23" s="137" t="s">
        <v>17</v>
      </c>
      <c r="E23" s="126"/>
      <c r="F23" s="126"/>
      <c r="G23" s="127"/>
      <c r="H23" s="89"/>
      <c r="I23" s="90"/>
      <c r="J23" s="91"/>
      <c r="K23" s="75"/>
      <c r="L23" s="75"/>
      <c r="M23" s="75"/>
      <c r="N23" s="75"/>
      <c r="O23" s="75"/>
      <c r="P23" s="75"/>
      <c r="Q23" s="75"/>
      <c r="R23" s="76"/>
      <c r="S23" s="125" t="s">
        <v>23</v>
      </c>
      <c r="T23" s="126"/>
      <c r="U23" s="126"/>
      <c r="V23" s="126"/>
      <c r="W23" s="127"/>
      <c r="X23" s="74"/>
      <c r="Y23" s="75"/>
      <c r="Z23" s="75"/>
      <c r="AA23" s="76"/>
      <c r="AB23" s="74"/>
      <c r="AC23" s="75"/>
      <c r="AD23" s="75"/>
      <c r="AE23" s="75"/>
      <c r="AF23" s="76"/>
    </row>
  </sheetData>
  <mergeCells count="46">
    <mergeCell ref="D15:J15"/>
    <mergeCell ref="K15:M15"/>
    <mergeCell ref="N15:P15"/>
    <mergeCell ref="Q15:AA15"/>
    <mergeCell ref="AB15:AF15"/>
    <mergeCell ref="D14:J14"/>
    <mergeCell ref="K14:M14"/>
    <mergeCell ref="N14:P14"/>
    <mergeCell ref="Q14:AA14"/>
    <mergeCell ref="AB14:AF14"/>
    <mergeCell ref="D12:J13"/>
    <mergeCell ref="C12:C13"/>
    <mergeCell ref="K12:M13"/>
    <mergeCell ref="AB9:AF9"/>
    <mergeCell ref="AB12:AF13"/>
    <mergeCell ref="Q12:AA13"/>
    <mergeCell ref="AE10:AF10"/>
    <mergeCell ref="Q9:AA9"/>
    <mergeCell ref="C11:AF11"/>
    <mergeCell ref="N12:P13"/>
    <mergeCell ref="Q10:AA10"/>
    <mergeCell ref="AB10:AD10"/>
    <mergeCell ref="C9:P10"/>
    <mergeCell ref="C3:G6"/>
    <mergeCell ref="AB3:AF6"/>
    <mergeCell ref="H3:AA4"/>
    <mergeCell ref="H5:AA6"/>
    <mergeCell ref="AB8:AF8"/>
    <mergeCell ref="C8:P8"/>
    <mergeCell ref="C7:AF7"/>
    <mergeCell ref="Q8:AA8"/>
    <mergeCell ref="C16:AF16"/>
    <mergeCell ref="S20:AF20"/>
    <mergeCell ref="AB21:AF23"/>
    <mergeCell ref="D18:AF19"/>
    <mergeCell ref="H21:J23"/>
    <mergeCell ref="K21:R23"/>
    <mergeCell ref="C20:C23"/>
    <mergeCell ref="C17:AF17"/>
    <mergeCell ref="C18:C19"/>
    <mergeCell ref="X21:AA23"/>
    <mergeCell ref="S23:W23"/>
    <mergeCell ref="D20:R20"/>
    <mergeCell ref="D21:G22"/>
    <mergeCell ref="D23:G23"/>
    <mergeCell ref="S21:W22"/>
  </mergeCells>
  <pageMargins left="0.7" right="0.7" top="0.75" bottom="0.75" header="0.3" footer="0.3"/>
  <pageSetup paperSize="9" scale="58"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sheetPr>
  <dimension ref="A1:T41"/>
  <sheetViews>
    <sheetView view="pageBreakPreview" zoomScaleSheetLayoutView="100" workbookViewId="0">
      <selection activeCell="B16" sqref="B16:AF20"/>
    </sheetView>
  </sheetViews>
  <sheetFormatPr defaultRowHeight="12.75"/>
  <cols>
    <col min="1" max="1" width="27.7109375" style="6" customWidth="1"/>
    <col min="2" max="2" width="6.5703125" style="6" customWidth="1"/>
    <col min="3" max="3" width="7.5703125" style="6" customWidth="1"/>
    <col min="4" max="5" width="7.42578125" style="6" customWidth="1"/>
    <col min="6" max="6" width="7.28515625" style="6" customWidth="1"/>
    <col min="7" max="7" width="7.42578125" style="6" customWidth="1"/>
    <col min="8" max="8" width="7.7109375" style="6" customWidth="1"/>
    <col min="9" max="9" width="9.5703125" style="6" customWidth="1"/>
    <col min="10" max="10" width="5.5703125" style="6" customWidth="1"/>
    <col min="11" max="11" width="6.5703125" style="6" customWidth="1"/>
    <col min="12" max="12" width="6.28515625" style="6" customWidth="1"/>
    <col min="13" max="13" width="9.140625" style="6" customWidth="1"/>
    <col min="14" max="14" width="6.85546875" style="6" customWidth="1"/>
    <col min="15" max="15" width="7.42578125" style="6" customWidth="1"/>
    <col min="16" max="16" width="5.5703125" style="6" customWidth="1"/>
    <col min="17" max="18" width="3.5703125" style="6" customWidth="1"/>
    <col min="19" max="20" width="9.28515625" style="6" bestFit="1" customWidth="1"/>
    <col min="21" max="21" width="8.42578125" style="6" bestFit="1" customWidth="1"/>
    <col min="22" max="258" width="9.140625" style="6"/>
    <col min="259" max="259" width="28.28515625" style="6" customWidth="1"/>
    <col min="260" max="260" width="6.7109375" style="6" customWidth="1"/>
    <col min="261" max="261" width="7.42578125" style="6" customWidth="1"/>
    <col min="262" max="263" width="6.42578125" style="6" customWidth="1"/>
    <col min="264" max="264" width="5.42578125" style="6" customWidth="1"/>
    <col min="265" max="265" width="6.7109375" style="6" customWidth="1"/>
    <col min="266" max="273" width="6.42578125" style="6" customWidth="1"/>
    <col min="274" max="274" width="7.42578125" style="6" customWidth="1"/>
    <col min="275" max="514" width="9.140625" style="6"/>
    <col min="515" max="515" width="28.28515625" style="6" customWidth="1"/>
    <col min="516" max="516" width="6.7109375" style="6" customWidth="1"/>
    <col min="517" max="517" width="7.42578125" style="6" customWidth="1"/>
    <col min="518" max="519" width="6.42578125" style="6" customWidth="1"/>
    <col min="520" max="520" width="5.42578125" style="6" customWidth="1"/>
    <col min="521" max="521" width="6.7109375" style="6" customWidth="1"/>
    <col min="522" max="529" width="6.42578125" style="6" customWidth="1"/>
    <col min="530" max="530" width="7.42578125" style="6" customWidth="1"/>
    <col min="531" max="770" width="9.140625" style="6"/>
    <col min="771" max="771" width="28.28515625" style="6" customWidth="1"/>
    <col min="772" max="772" width="6.7109375" style="6" customWidth="1"/>
    <col min="773" max="773" width="7.42578125" style="6" customWidth="1"/>
    <col min="774" max="775" width="6.42578125" style="6" customWidth="1"/>
    <col min="776" max="776" width="5.42578125" style="6" customWidth="1"/>
    <col min="777" max="777" width="6.7109375" style="6" customWidth="1"/>
    <col min="778" max="785" width="6.42578125" style="6" customWidth="1"/>
    <col min="786" max="786" width="7.42578125" style="6" customWidth="1"/>
    <col min="787" max="1026" width="9.140625" style="6"/>
    <col min="1027" max="1027" width="28.28515625" style="6" customWidth="1"/>
    <col min="1028" max="1028" width="6.7109375" style="6" customWidth="1"/>
    <col min="1029" max="1029" width="7.42578125" style="6" customWidth="1"/>
    <col min="1030" max="1031" width="6.42578125" style="6" customWidth="1"/>
    <col min="1032" max="1032" width="5.42578125" style="6" customWidth="1"/>
    <col min="1033" max="1033" width="6.7109375" style="6" customWidth="1"/>
    <col min="1034" max="1041" width="6.42578125" style="6" customWidth="1"/>
    <col min="1042" max="1042" width="7.42578125" style="6" customWidth="1"/>
    <col min="1043" max="1282" width="9.140625" style="6"/>
    <col min="1283" max="1283" width="28.28515625" style="6" customWidth="1"/>
    <col min="1284" max="1284" width="6.7109375" style="6" customWidth="1"/>
    <col min="1285" max="1285" width="7.42578125" style="6" customWidth="1"/>
    <col min="1286" max="1287" width="6.42578125" style="6" customWidth="1"/>
    <col min="1288" max="1288" width="5.42578125" style="6" customWidth="1"/>
    <col min="1289" max="1289" width="6.7109375" style="6" customWidth="1"/>
    <col min="1290" max="1297" width="6.42578125" style="6" customWidth="1"/>
    <col min="1298" max="1298" width="7.42578125" style="6" customWidth="1"/>
    <col min="1299" max="1538" width="9.140625" style="6"/>
    <col min="1539" max="1539" width="28.28515625" style="6" customWidth="1"/>
    <col min="1540" max="1540" width="6.7109375" style="6" customWidth="1"/>
    <col min="1541" max="1541" width="7.42578125" style="6" customWidth="1"/>
    <col min="1542" max="1543" width="6.42578125" style="6" customWidth="1"/>
    <col min="1544" max="1544" width="5.42578125" style="6" customWidth="1"/>
    <col min="1545" max="1545" width="6.7109375" style="6" customWidth="1"/>
    <col min="1546" max="1553" width="6.42578125" style="6" customWidth="1"/>
    <col min="1554" max="1554" width="7.42578125" style="6" customWidth="1"/>
    <col min="1555" max="1794" width="9.140625" style="6"/>
    <col min="1795" max="1795" width="28.28515625" style="6" customWidth="1"/>
    <col min="1796" max="1796" width="6.7109375" style="6" customWidth="1"/>
    <col min="1797" max="1797" width="7.42578125" style="6" customWidth="1"/>
    <col min="1798" max="1799" width="6.42578125" style="6" customWidth="1"/>
    <col min="1800" max="1800" width="5.42578125" style="6" customWidth="1"/>
    <col min="1801" max="1801" width="6.7109375" style="6" customWidth="1"/>
    <col min="1802" max="1809" width="6.42578125" style="6" customWidth="1"/>
    <col min="1810" max="1810" width="7.42578125" style="6" customWidth="1"/>
    <col min="1811" max="2050" width="9.140625" style="6"/>
    <col min="2051" max="2051" width="28.28515625" style="6" customWidth="1"/>
    <col min="2052" max="2052" width="6.7109375" style="6" customWidth="1"/>
    <col min="2053" max="2053" width="7.42578125" style="6" customWidth="1"/>
    <col min="2054" max="2055" width="6.42578125" style="6" customWidth="1"/>
    <col min="2056" max="2056" width="5.42578125" style="6" customWidth="1"/>
    <col min="2057" max="2057" width="6.7109375" style="6" customWidth="1"/>
    <col min="2058" max="2065" width="6.42578125" style="6" customWidth="1"/>
    <col min="2066" max="2066" width="7.42578125" style="6" customWidth="1"/>
    <col min="2067" max="2306" width="9.140625" style="6"/>
    <col min="2307" max="2307" width="28.28515625" style="6" customWidth="1"/>
    <col min="2308" max="2308" width="6.7109375" style="6" customWidth="1"/>
    <col min="2309" max="2309" width="7.42578125" style="6" customWidth="1"/>
    <col min="2310" max="2311" width="6.42578125" style="6" customWidth="1"/>
    <col min="2312" max="2312" width="5.42578125" style="6" customWidth="1"/>
    <col min="2313" max="2313" width="6.7109375" style="6" customWidth="1"/>
    <col min="2314" max="2321" width="6.42578125" style="6" customWidth="1"/>
    <col min="2322" max="2322" width="7.42578125" style="6" customWidth="1"/>
    <col min="2323" max="2562" width="9.140625" style="6"/>
    <col min="2563" max="2563" width="28.28515625" style="6" customWidth="1"/>
    <col min="2564" max="2564" width="6.7109375" style="6" customWidth="1"/>
    <col min="2565" max="2565" width="7.42578125" style="6" customWidth="1"/>
    <col min="2566" max="2567" width="6.42578125" style="6" customWidth="1"/>
    <col min="2568" max="2568" width="5.42578125" style="6" customWidth="1"/>
    <col min="2569" max="2569" width="6.7109375" style="6" customWidth="1"/>
    <col min="2570" max="2577" width="6.42578125" style="6" customWidth="1"/>
    <col min="2578" max="2578" width="7.42578125" style="6" customWidth="1"/>
    <col min="2579" max="2818" width="9.140625" style="6"/>
    <col min="2819" max="2819" width="28.28515625" style="6" customWidth="1"/>
    <col min="2820" max="2820" width="6.7109375" style="6" customWidth="1"/>
    <col min="2821" max="2821" width="7.42578125" style="6" customWidth="1"/>
    <col min="2822" max="2823" width="6.42578125" style="6" customWidth="1"/>
    <col min="2824" max="2824" width="5.42578125" style="6" customWidth="1"/>
    <col min="2825" max="2825" width="6.7109375" style="6" customWidth="1"/>
    <col min="2826" max="2833" width="6.42578125" style="6" customWidth="1"/>
    <col min="2834" max="2834" width="7.42578125" style="6" customWidth="1"/>
    <col min="2835" max="3074" width="9.140625" style="6"/>
    <col min="3075" max="3075" width="28.28515625" style="6" customWidth="1"/>
    <col min="3076" max="3076" width="6.7109375" style="6" customWidth="1"/>
    <col min="3077" max="3077" width="7.42578125" style="6" customWidth="1"/>
    <col min="3078" max="3079" width="6.42578125" style="6" customWidth="1"/>
    <col min="3080" max="3080" width="5.42578125" style="6" customWidth="1"/>
    <col min="3081" max="3081" width="6.7109375" style="6" customWidth="1"/>
    <col min="3082" max="3089" width="6.42578125" style="6" customWidth="1"/>
    <col min="3090" max="3090" width="7.42578125" style="6" customWidth="1"/>
    <col min="3091" max="3330" width="9.140625" style="6"/>
    <col min="3331" max="3331" width="28.28515625" style="6" customWidth="1"/>
    <col min="3332" max="3332" width="6.7109375" style="6" customWidth="1"/>
    <col min="3333" max="3333" width="7.42578125" style="6" customWidth="1"/>
    <col min="3334" max="3335" width="6.42578125" style="6" customWidth="1"/>
    <col min="3336" max="3336" width="5.42578125" style="6" customWidth="1"/>
    <col min="3337" max="3337" width="6.7109375" style="6" customWidth="1"/>
    <col min="3338" max="3345" width="6.42578125" style="6" customWidth="1"/>
    <col min="3346" max="3346" width="7.42578125" style="6" customWidth="1"/>
    <col min="3347" max="3586" width="9.140625" style="6"/>
    <col min="3587" max="3587" width="28.28515625" style="6" customWidth="1"/>
    <col min="3588" max="3588" width="6.7109375" style="6" customWidth="1"/>
    <col min="3589" max="3589" width="7.42578125" style="6" customWidth="1"/>
    <col min="3590" max="3591" width="6.42578125" style="6" customWidth="1"/>
    <col min="3592" max="3592" width="5.42578125" style="6" customWidth="1"/>
    <col min="3593" max="3593" width="6.7109375" style="6" customWidth="1"/>
    <col min="3594" max="3601" width="6.42578125" style="6" customWidth="1"/>
    <col min="3602" max="3602" width="7.42578125" style="6" customWidth="1"/>
    <col min="3603" max="3842" width="9.140625" style="6"/>
    <col min="3843" max="3843" width="28.28515625" style="6" customWidth="1"/>
    <col min="3844" max="3844" width="6.7109375" style="6" customWidth="1"/>
    <col min="3845" max="3845" width="7.42578125" style="6" customWidth="1"/>
    <col min="3846" max="3847" width="6.42578125" style="6" customWidth="1"/>
    <col min="3848" max="3848" width="5.42578125" style="6" customWidth="1"/>
    <col min="3849" max="3849" width="6.7109375" style="6" customWidth="1"/>
    <col min="3850" max="3857" width="6.42578125" style="6" customWidth="1"/>
    <col min="3858" max="3858" width="7.42578125" style="6" customWidth="1"/>
    <col min="3859" max="4098" width="9.140625" style="6"/>
    <col min="4099" max="4099" width="28.28515625" style="6" customWidth="1"/>
    <col min="4100" max="4100" width="6.7109375" style="6" customWidth="1"/>
    <col min="4101" max="4101" width="7.42578125" style="6" customWidth="1"/>
    <col min="4102" max="4103" width="6.42578125" style="6" customWidth="1"/>
    <col min="4104" max="4104" width="5.42578125" style="6" customWidth="1"/>
    <col min="4105" max="4105" width="6.7109375" style="6" customWidth="1"/>
    <col min="4106" max="4113" width="6.42578125" style="6" customWidth="1"/>
    <col min="4114" max="4114" width="7.42578125" style="6" customWidth="1"/>
    <col min="4115" max="4354" width="9.140625" style="6"/>
    <col min="4355" max="4355" width="28.28515625" style="6" customWidth="1"/>
    <col min="4356" max="4356" width="6.7109375" style="6" customWidth="1"/>
    <col min="4357" max="4357" width="7.42578125" style="6" customWidth="1"/>
    <col min="4358" max="4359" width="6.42578125" style="6" customWidth="1"/>
    <col min="4360" max="4360" width="5.42578125" style="6" customWidth="1"/>
    <col min="4361" max="4361" width="6.7109375" style="6" customWidth="1"/>
    <col min="4362" max="4369" width="6.42578125" style="6" customWidth="1"/>
    <col min="4370" max="4370" width="7.42578125" style="6" customWidth="1"/>
    <col min="4371" max="4610" width="9.140625" style="6"/>
    <col min="4611" max="4611" width="28.28515625" style="6" customWidth="1"/>
    <col min="4612" max="4612" width="6.7109375" style="6" customWidth="1"/>
    <col min="4613" max="4613" width="7.42578125" style="6" customWidth="1"/>
    <col min="4614" max="4615" width="6.42578125" style="6" customWidth="1"/>
    <col min="4616" max="4616" width="5.42578125" style="6" customWidth="1"/>
    <col min="4617" max="4617" width="6.7109375" style="6" customWidth="1"/>
    <col min="4618" max="4625" width="6.42578125" style="6" customWidth="1"/>
    <col min="4626" max="4626" width="7.42578125" style="6" customWidth="1"/>
    <col min="4627" max="4866" width="9.140625" style="6"/>
    <col min="4867" max="4867" width="28.28515625" style="6" customWidth="1"/>
    <col min="4868" max="4868" width="6.7109375" style="6" customWidth="1"/>
    <col min="4869" max="4869" width="7.42578125" style="6" customWidth="1"/>
    <col min="4870" max="4871" width="6.42578125" style="6" customWidth="1"/>
    <col min="4872" max="4872" width="5.42578125" style="6" customWidth="1"/>
    <col min="4873" max="4873" width="6.7109375" style="6" customWidth="1"/>
    <col min="4874" max="4881" width="6.42578125" style="6" customWidth="1"/>
    <col min="4882" max="4882" width="7.42578125" style="6" customWidth="1"/>
    <col min="4883" max="5122" width="9.140625" style="6"/>
    <col min="5123" max="5123" width="28.28515625" style="6" customWidth="1"/>
    <col min="5124" max="5124" width="6.7109375" style="6" customWidth="1"/>
    <col min="5125" max="5125" width="7.42578125" style="6" customWidth="1"/>
    <col min="5126" max="5127" width="6.42578125" style="6" customWidth="1"/>
    <col min="5128" max="5128" width="5.42578125" style="6" customWidth="1"/>
    <col min="5129" max="5129" width="6.7109375" style="6" customWidth="1"/>
    <col min="5130" max="5137" width="6.42578125" style="6" customWidth="1"/>
    <col min="5138" max="5138" width="7.42578125" style="6" customWidth="1"/>
    <col min="5139" max="5378" width="9.140625" style="6"/>
    <col min="5379" max="5379" width="28.28515625" style="6" customWidth="1"/>
    <col min="5380" max="5380" width="6.7109375" style="6" customWidth="1"/>
    <col min="5381" max="5381" width="7.42578125" style="6" customWidth="1"/>
    <col min="5382" max="5383" width="6.42578125" style="6" customWidth="1"/>
    <col min="5384" max="5384" width="5.42578125" style="6" customWidth="1"/>
    <col min="5385" max="5385" width="6.7109375" style="6" customWidth="1"/>
    <col min="5386" max="5393" width="6.42578125" style="6" customWidth="1"/>
    <col min="5394" max="5394" width="7.42578125" style="6" customWidth="1"/>
    <col min="5395" max="5634" width="9.140625" style="6"/>
    <col min="5635" max="5635" width="28.28515625" style="6" customWidth="1"/>
    <col min="5636" max="5636" width="6.7109375" style="6" customWidth="1"/>
    <col min="5637" max="5637" width="7.42578125" style="6" customWidth="1"/>
    <col min="5638" max="5639" width="6.42578125" style="6" customWidth="1"/>
    <col min="5640" max="5640" width="5.42578125" style="6" customWidth="1"/>
    <col min="5641" max="5641" width="6.7109375" style="6" customWidth="1"/>
    <col min="5642" max="5649" width="6.42578125" style="6" customWidth="1"/>
    <col min="5650" max="5650" width="7.42578125" style="6" customWidth="1"/>
    <col min="5651" max="5890" width="9.140625" style="6"/>
    <col min="5891" max="5891" width="28.28515625" style="6" customWidth="1"/>
    <col min="5892" max="5892" width="6.7109375" style="6" customWidth="1"/>
    <col min="5893" max="5893" width="7.42578125" style="6" customWidth="1"/>
    <col min="5894" max="5895" width="6.42578125" style="6" customWidth="1"/>
    <col min="5896" max="5896" width="5.42578125" style="6" customWidth="1"/>
    <col min="5897" max="5897" width="6.7109375" style="6" customWidth="1"/>
    <col min="5898" max="5905" width="6.42578125" style="6" customWidth="1"/>
    <col min="5906" max="5906" width="7.42578125" style="6" customWidth="1"/>
    <col min="5907" max="6146" width="9.140625" style="6"/>
    <col min="6147" max="6147" width="28.28515625" style="6" customWidth="1"/>
    <col min="6148" max="6148" width="6.7109375" style="6" customWidth="1"/>
    <col min="6149" max="6149" width="7.42578125" style="6" customWidth="1"/>
    <col min="6150" max="6151" width="6.42578125" style="6" customWidth="1"/>
    <col min="6152" max="6152" width="5.42578125" style="6" customWidth="1"/>
    <col min="6153" max="6153" width="6.7109375" style="6" customWidth="1"/>
    <col min="6154" max="6161" width="6.42578125" style="6" customWidth="1"/>
    <col min="6162" max="6162" width="7.42578125" style="6" customWidth="1"/>
    <col min="6163" max="6402" width="9.140625" style="6"/>
    <col min="6403" max="6403" width="28.28515625" style="6" customWidth="1"/>
    <col min="6404" max="6404" width="6.7109375" style="6" customWidth="1"/>
    <col min="6405" max="6405" width="7.42578125" style="6" customWidth="1"/>
    <col min="6406" max="6407" width="6.42578125" style="6" customWidth="1"/>
    <col min="6408" max="6408" width="5.42578125" style="6" customWidth="1"/>
    <col min="6409" max="6409" width="6.7109375" style="6" customWidth="1"/>
    <col min="6410" max="6417" width="6.42578125" style="6" customWidth="1"/>
    <col min="6418" max="6418" width="7.42578125" style="6" customWidth="1"/>
    <col min="6419" max="6658" width="9.140625" style="6"/>
    <col min="6659" max="6659" width="28.28515625" style="6" customWidth="1"/>
    <col min="6660" max="6660" width="6.7109375" style="6" customWidth="1"/>
    <col min="6661" max="6661" width="7.42578125" style="6" customWidth="1"/>
    <col min="6662" max="6663" width="6.42578125" style="6" customWidth="1"/>
    <col min="6664" max="6664" width="5.42578125" style="6" customWidth="1"/>
    <col min="6665" max="6665" width="6.7109375" style="6" customWidth="1"/>
    <col min="6666" max="6673" width="6.42578125" style="6" customWidth="1"/>
    <col min="6674" max="6674" width="7.42578125" style="6" customWidth="1"/>
    <col min="6675" max="6914" width="9.140625" style="6"/>
    <col min="6915" max="6915" width="28.28515625" style="6" customWidth="1"/>
    <col min="6916" max="6916" width="6.7109375" style="6" customWidth="1"/>
    <col min="6917" max="6917" width="7.42578125" style="6" customWidth="1"/>
    <col min="6918" max="6919" width="6.42578125" style="6" customWidth="1"/>
    <col min="6920" max="6920" width="5.42578125" style="6" customWidth="1"/>
    <col min="6921" max="6921" width="6.7109375" style="6" customWidth="1"/>
    <col min="6922" max="6929" width="6.42578125" style="6" customWidth="1"/>
    <col min="6930" max="6930" width="7.42578125" style="6" customWidth="1"/>
    <col min="6931" max="7170" width="9.140625" style="6"/>
    <col min="7171" max="7171" width="28.28515625" style="6" customWidth="1"/>
    <col min="7172" max="7172" width="6.7109375" style="6" customWidth="1"/>
    <col min="7173" max="7173" width="7.42578125" style="6" customWidth="1"/>
    <col min="7174" max="7175" width="6.42578125" style="6" customWidth="1"/>
    <col min="7176" max="7176" width="5.42578125" style="6" customWidth="1"/>
    <col min="7177" max="7177" width="6.7109375" style="6" customWidth="1"/>
    <col min="7178" max="7185" width="6.42578125" style="6" customWidth="1"/>
    <col min="7186" max="7186" width="7.42578125" style="6" customWidth="1"/>
    <col min="7187" max="7426" width="9.140625" style="6"/>
    <col min="7427" max="7427" width="28.28515625" style="6" customWidth="1"/>
    <col min="7428" max="7428" width="6.7109375" style="6" customWidth="1"/>
    <col min="7429" max="7429" width="7.42578125" style="6" customWidth="1"/>
    <col min="7430" max="7431" width="6.42578125" style="6" customWidth="1"/>
    <col min="7432" max="7432" width="5.42578125" style="6" customWidth="1"/>
    <col min="7433" max="7433" width="6.7109375" style="6" customWidth="1"/>
    <col min="7434" max="7441" width="6.42578125" style="6" customWidth="1"/>
    <col min="7442" max="7442" width="7.42578125" style="6" customWidth="1"/>
    <col min="7443" max="7682" width="9.140625" style="6"/>
    <col min="7683" max="7683" width="28.28515625" style="6" customWidth="1"/>
    <col min="7684" max="7684" width="6.7109375" style="6" customWidth="1"/>
    <col min="7685" max="7685" width="7.42578125" style="6" customWidth="1"/>
    <col min="7686" max="7687" width="6.42578125" style="6" customWidth="1"/>
    <col min="7688" max="7688" width="5.42578125" style="6" customWidth="1"/>
    <col min="7689" max="7689" width="6.7109375" style="6" customWidth="1"/>
    <col min="7690" max="7697" width="6.42578125" style="6" customWidth="1"/>
    <col min="7698" max="7698" width="7.42578125" style="6" customWidth="1"/>
    <col min="7699" max="7938" width="9.140625" style="6"/>
    <col min="7939" max="7939" width="28.28515625" style="6" customWidth="1"/>
    <col min="7940" max="7940" width="6.7109375" style="6" customWidth="1"/>
    <col min="7941" max="7941" width="7.42578125" style="6" customWidth="1"/>
    <col min="7942" max="7943" width="6.42578125" style="6" customWidth="1"/>
    <col min="7944" max="7944" width="5.42578125" style="6" customWidth="1"/>
    <col min="7945" max="7945" width="6.7109375" style="6" customWidth="1"/>
    <col min="7946" max="7953" width="6.42578125" style="6" customWidth="1"/>
    <col min="7954" max="7954" width="7.42578125" style="6" customWidth="1"/>
    <col min="7955" max="8194" width="9.140625" style="6"/>
    <col min="8195" max="8195" width="28.28515625" style="6" customWidth="1"/>
    <col min="8196" max="8196" width="6.7109375" style="6" customWidth="1"/>
    <col min="8197" max="8197" width="7.42578125" style="6" customWidth="1"/>
    <col min="8198" max="8199" width="6.42578125" style="6" customWidth="1"/>
    <col min="8200" max="8200" width="5.42578125" style="6" customWidth="1"/>
    <col min="8201" max="8201" width="6.7109375" style="6" customWidth="1"/>
    <col min="8202" max="8209" width="6.42578125" style="6" customWidth="1"/>
    <col min="8210" max="8210" width="7.42578125" style="6" customWidth="1"/>
    <col min="8211" max="8450" width="9.140625" style="6"/>
    <col min="8451" max="8451" width="28.28515625" style="6" customWidth="1"/>
    <col min="8452" max="8452" width="6.7109375" style="6" customWidth="1"/>
    <col min="8453" max="8453" width="7.42578125" style="6" customWidth="1"/>
    <col min="8454" max="8455" width="6.42578125" style="6" customWidth="1"/>
    <col min="8456" max="8456" width="5.42578125" style="6" customWidth="1"/>
    <col min="8457" max="8457" width="6.7109375" style="6" customWidth="1"/>
    <col min="8458" max="8465" width="6.42578125" style="6" customWidth="1"/>
    <col min="8466" max="8466" width="7.42578125" style="6" customWidth="1"/>
    <col min="8467" max="8706" width="9.140625" style="6"/>
    <col min="8707" max="8707" width="28.28515625" style="6" customWidth="1"/>
    <col min="8708" max="8708" width="6.7109375" style="6" customWidth="1"/>
    <col min="8709" max="8709" width="7.42578125" style="6" customWidth="1"/>
    <col min="8710" max="8711" width="6.42578125" style="6" customWidth="1"/>
    <col min="8712" max="8712" width="5.42578125" style="6" customWidth="1"/>
    <col min="8713" max="8713" width="6.7109375" style="6" customWidth="1"/>
    <col min="8714" max="8721" width="6.42578125" style="6" customWidth="1"/>
    <col min="8722" max="8722" width="7.42578125" style="6" customWidth="1"/>
    <col min="8723" max="8962" width="9.140625" style="6"/>
    <col min="8963" max="8963" width="28.28515625" style="6" customWidth="1"/>
    <col min="8964" max="8964" width="6.7109375" style="6" customWidth="1"/>
    <col min="8965" max="8965" width="7.42578125" style="6" customWidth="1"/>
    <col min="8966" max="8967" width="6.42578125" style="6" customWidth="1"/>
    <col min="8968" max="8968" width="5.42578125" style="6" customWidth="1"/>
    <col min="8969" max="8969" width="6.7109375" style="6" customWidth="1"/>
    <col min="8970" max="8977" width="6.42578125" style="6" customWidth="1"/>
    <col min="8978" max="8978" width="7.42578125" style="6" customWidth="1"/>
    <col min="8979" max="9218" width="9.140625" style="6"/>
    <col min="9219" max="9219" width="28.28515625" style="6" customWidth="1"/>
    <col min="9220" max="9220" width="6.7109375" style="6" customWidth="1"/>
    <col min="9221" max="9221" width="7.42578125" style="6" customWidth="1"/>
    <col min="9222" max="9223" width="6.42578125" style="6" customWidth="1"/>
    <col min="9224" max="9224" width="5.42578125" style="6" customWidth="1"/>
    <col min="9225" max="9225" width="6.7109375" style="6" customWidth="1"/>
    <col min="9226" max="9233" width="6.42578125" style="6" customWidth="1"/>
    <col min="9234" max="9234" width="7.42578125" style="6" customWidth="1"/>
    <col min="9235" max="9474" width="9.140625" style="6"/>
    <col min="9475" max="9475" width="28.28515625" style="6" customWidth="1"/>
    <col min="9476" max="9476" width="6.7109375" style="6" customWidth="1"/>
    <col min="9477" max="9477" width="7.42578125" style="6" customWidth="1"/>
    <col min="9478" max="9479" width="6.42578125" style="6" customWidth="1"/>
    <col min="9480" max="9480" width="5.42578125" style="6" customWidth="1"/>
    <col min="9481" max="9481" width="6.7109375" style="6" customWidth="1"/>
    <col min="9482" max="9489" width="6.42578125" style="6" customWidth="1"/>
    <col min="9490" max="9490" width="7.42578125" style="6" customWidth="1"/>
    <col min="9491" max="9730" width="9.140625" style="6"/>
    <col min="9731" max="9731" width="28.28515625" style="6" customWidth="1"/>
    <col min="9732" max="9732" width="6.7109375" style="6" customWidth="1"/>
    <col min="9733" max="9733" width="7.42578125" style="6" customWidth="1"/>
    <col min="9734" max="9735" width="6.42578125" style="6" customWidth="1"/>
    <col min="9736" max="9736" width="5.42578125" style="6" customWidth="1"/>
    <col min="9737" max="9737" width="6.7109375" style="6" customWidth="1"/>
    <col min="9738" max="9745" width="6.42578125" style="6" customWidth="1"/>
    <col min="9746" max="9746" width="7.42578125" style="6" customWidth="1"/>
    <col min="9747" max="9986" width="9.140625" style="6"/>
    <col min="9987" max="9987" width="28.28515625" style="6" customWidth="1"/>
    <col min="9988" max="9988" width="6.7109375" style="6" customWidth="1"/>
    <col min="9989" max="9989" width="7.42578125" style="6" customWidth="1"/>
    <col min="9990" max="9991" width="6.42578125" style="6" customWidth="1"/>
    <col min="9992" max="9992" width="5.42578125" style="6" customWidth="1"/>
    <col min="9993" max="9993" width="6.7109375" style="6" customWidth="1"/>
    <col min="9994" max="10001" width="6.42578125" style="6" customWidth="1"/>
    <col min="10002" max="10002" width="7.42578125" style="6" customWidth="1"/>
    <col min="10003" max="10242" width="9.140625" style="6"/>
    <col min="10243" max="10243" width="28.28515625" style="6" customWidth="1"/>
    <col min="10244" max="10244" width="6.7109375" style="6" customWidth="1"/>
    <col min="10245" max="10245" width="7.42578125" style="6" customWidth="1"/>
    <col min="10246" max="10247" width="6.42578125" style="6" customWidth="1"/>
    <col min="10248" max="10248" width="5.42578125" style="6" customWidth="1"/>
    <col min="10249" max="10249" width="6.7109375" style="6" customWidth="1"/>
    <col min="10250" max="10257" width="6.42578125" style="6" customWidth="1"/>
    <col min="10258" max="10258" width="7.42578125" style="6" customWidth="1"/>
    <col min="10259" max="10498" width="9.140625" style="6"/>
    <col min="10499" max="10499" width="28.28515625" style="6" customWidth="1"/>
    <col min="10500" max="10500" width="6.7109375" style="6" customWidth="1"/>
    <col min="10501" max="10501" width="7.42578125" style="6" customWidth="1"/>
    <col min="10502" max="10503" width="6.42578125" style="6" customWidth="1"/>
    <col min="10504" max="10504" width="5.42578125" style="6" customWidth="1"/>
    <col min="10505" max="10505" width="6.7109375" style="6" customWidth="1"/>
    <col min="10506" max="10513" width="6.42578125" style="6" customWidth="1"/>
    <col min="10514" max="10514" width="7.42578125" style="6" customWidth="1"/>
    <col min="10515" max="10754" width="9.140625" style="6"/>
    <col min="10755" max="10755" width="28.28515625" style="6" customWidth="1"/>
    <col min="10756" max="10756" width="6.7109375" style="6" customWidth="1"/>
    <col min="10757" max="10757" width="7.42578125" style="6" customWidth="1"/>
    <col min="10758" max="10759" width="6.42578125" style="6" customWidth="1"/>
    <col min="10760" max="10760" width="5.42578125" style="6" customWidth="1"/>
    <col min="10761" max="10761" width="6.7109375" style="6" customWidth="1"/>
    <col min="10762" max="10769" width="6.42578125" style="6" customWidth="1"/>
    <col min="10770" max="10770" width="7.42578125" style="6" customWidth="1"/>
    <col min="10771" max="11010" width="9.140625" style="6"/>
    <col min="11011" max="11011" width="28.28515625" style="6" customWidth="1"/>
    <col min="11012" max="11012" width="6.7109375" style="6" customWidth="1"/>
    <col min="11013" max="11013" width="7.42578125" style="6" customWidth="1"/>
    <col min="11014" max="11015" width="6.42578125" style="6" customWidth="1"/>
    <col min="11016" max="11016" width="5.42578125" style="6" customWidth="1"/>
    <col min="11017" max="11017" width="6.7109375" style="6" customWidth="1"/>
    <col min="11018" max="11025" width="6.42578125" style="6" customWidth="1"/>
    <col min="11026" max="11026" width="7.42578125" style="6" customWidth="1"/>
    <col min="11027" max="11266" width="9.140625" style="6"/>
    <col min="11267" max="11267" width="28.28515625" style="6" customWidth="1"/>
    <col min="11268" max="11268" width="6.7109375" style="6" customWidth="1"/>
    <col min="11269" max="11269" width="7.42578125" style="6" customWidth="1"/>
    <col min="11270" max="11271" width="6.42578125" style="6" customWidth="1"/>
    <col min="11272" max="11272" width="5.42578125" style="6" customWidth="1"/>
    <col min="11273" max="11273" width="6.7109375" style="6" customWidth="1"/>
    <col min="11274" max="11281" width="6.42578125" style="6" customWidth="1"/>
    <col min="11282" max="11282" width="7.42578125" style="6" customWidth="1"/>
    <col min="11283" max="11522" width="9.140625" style="6"/>
    <col min="11523" max="11523" width="28.28515625" style="6" customWidth="1"/>
    <col min="11524" max="11524" width="6.7109375" style="6" customWidth="1"/>
    <col min="11525" max="11525" width="7.42578125" style="6" customWidth="1"/>
    <col min="11526" max="11527" width="6.42578125" style="6" customWidth="1"/>
    <col min="11528" max="11528" width="5.42578125" style="6" customWidth="1"/>
    <col min="11529" max="11529" width="6.7109375" style="6" customWidth="1"/>
    <col min="11530" max="11537" width="6.42578125" style="6" customWidth="1"/>
    <col min="11538" max="11538" width="7.42578125" style="6" customWidth="1"/>
    <col min="11539" max="11778" width="9.140625" style="6"/>
    <col min="11779" max="11779" width="28.28515625" style="6" customWidth="1"/>
    <col min="11780" max="11780" width="6.7109375" style="6" customWidth="1"/>
    <col min="11781" max="11781" width="7.42578125" style="6" customWidth="1"/>
    <col min="11782" max="11783" width="6.42578125" style="6" customWidth="1"/>
    <col min="11784" max="11784" width="5.42578125" style="6" customWidth="1"/>
    <col min="11785" max="11785" width="6.7109375" style="6" customWidth="1"/>
    <col min="11786" max="11793" width="6.42578125" style="6" customWidth="1"/>
    <col min="11794" max="11794" width="7.42578125" style="6" customWidth="1"/>
    <col min="11795" max="12034" width="9.140625" style="6"/>
    <col min="12035" max="12035" width="28.28515625" style="6" customWidth="1"/>
    <col min="12036" max="12036" width="6.7109375" style="6" customWidth="1"/>
    <col min="12037" max="12037" width="7.42578125" style="6" customWidth="1"/>
    <col min="12038" max="12039" width="6.42578125" style="6" customWidth="1"/>
    <col min="12040" max="12040" width="5.42578125" style="6" customWidth="1"/>
    <col min="12041" max="12041" width="6.7109375" style="6" customWidth="1"/>
    <col min="12042" max="12049" width="6.42578125" style="6" customWidth="1"/>
    <col min="12050" max="12050" width="7.42578125" style="6" customWidth="1"/>
    <col min="12051" max="12290" width="9.140625" style="6"/>
    <col min="12291" max="12291" width="28.28515625" style="6" customWidth="1"/>
    <col min="12292" max="12292" width="6.7109375" style="6" customWidth="1"/>
    <col min="12293" max="12293" width="7.42578125" style="6" customWidth="1"/>
    <col min="12294" max="12295" width="6.42578125" style="6" customWidth="1"/>
    <col min="12296" max="12296" width="5.42578125" style="6" customWidth="1"/>
    <col min="12297" max="12297" width="6.7109375" style="6" customWidth="1"/>
    <col min="12298" max="12305" width="6.42578125" style="6" customWidth="1"/>
    <col min="12306" max="12306" width="7.42578125" style="6" customWidth="1"/>
    <col min="12307" max="12546" width="9.140625" style="6"/>
    <col min="12547" max="12547" width="28.28515625" style="6" customWidth="1"/>
    <col min="12548" max="12548" width="6.7109375" style="6" customWidth="1"/>
    <col min="12549" max="12549" width="7.42578125" style="6" customWidth="1"/>
    <col min="12550" max="12551" width="6.42578125" style="6" customWidth="1"/>
    <col min="12552" max="12552" width="5.42578125" style="6" customWidth="1"/>
    <col min="12553" max="12553" width="6.7109375" style="6" customWidth="1"/>
    <col min="12554" max="12561" width="6.42578125" style="6" customWidth="1"/>
    <col min="12562" max="12562" width="7.42578125" style="6" customWidth="1"/>
    <col min="12563" max="12802" width="9.140625" style="6"/>
    <col min="12803" max="12803" width="28.28515625" style="6" customWidth="1"/>
    <col min="12804" max="12804" width="6.7109375" style="6" customWidth="1"/>
    <col min="12805" max="12805" width="7.42578125" style="6" customWidth="1"/>
    <col min="12806" max="12807" width="6.42578125" style="6" customWidth="1"/>
    <col min="12808" max="12808" width="5.42578125" style="6" customWidth="1"/>
    <col min="12809" max="12809" width="6.7109375" style="6" customWidth="1"/>
    <col min="12810" max="12817" width="6.42578125" style="6" customWidth="1"/>
    <col min="12818" max="12818" width="7.42578125" style="6" customWidth="1"/>
    <col min="12819" max="13058" width="9.140625" style="6"/>
    <col min="13059" max="13059" width="28.28515625" style="6" customWidth="1"/>
    <col min="13060" max="13060" width="6.7109375" style="6" customWidth="1"/>
    <col min="13061" max="13061" width="7.42578125" style="6" customWidth="1"/>
    <col min="13062" max="13063" width="6.42578125" style="6" customWidth="1"/>
    <col min="13064" max="13064" width="5.42578125" style="6" customWidth="1"/>
    <col min="13065" max="13065" width="6.7109375" style="6" customWidth="1"/>
    <col min="13066" max="13073" width="6.42578125" style="6" customWidth="1"/>
    <col min="13074" max="13074" width="7.42578125" style="6" customWidth="1"/>
    <col min="13075" max="13314" width="9.140625" style="6"/>
    <col min="13315" max="13315" width="28.28515625" style="6" customWidth="1"/>
    <col min="13316" max="13316" width="6.7109375" style="6" customWidth="1"/>
    <col min="13317" max="13317" width="7.42578125" style="6" customWidth="1"/>
    <col min="13318" max="13319" width="6.42578125" style="6" customWidth="1"/>
    <col min="13320" max="13320" width="5.42578125" style="6" customWidth="1"/>
    <col min="13321" max="13321" width="6.7109375" style="6" customWidth="1"/>
    <col min="13322" max="13329" width="6.42578125" style="6" customWidth="1"/>
    <col min="13330" max="13330" width="7.42578125" style="6" customWidth="1"/>
    <col min="13331" max="13570" width="9.140625" style="6"/>
    <col min="13571" max="13571" width="28.28515625" style="6" customWidth="1"/>
    <col min="13572" max="13572" width="6.7109375" style="6" customWidth="1"/>
    <col min="13573" max="13573" width="7.42578125" style="6" customWidth="1"/>
    <col min="13574" max="13575" width="6.42578125" style="6" customWidth="1"/>
    <col min="13576" max="13576" width="5.42578125" style="6" customWidth="1"/>
    <col min="13577" max="13577" width="6.7109375" style="6" customWidth="1"/>
    <col min="13578" max="13585" width="6.42578125" style="6" customWidth="1"/>
    <col min="13586" max="13586" width="7.42578125" style="6" customWidth="1"/>
    <col min="13587" max="13826" width="9.140625" style="6"/>
    <col min="13827" max="13827" width="28.28515625" style="6" customWidth="1"/>
    <col min="13828" max="13828" width="6.7109375" style="6" customWidth="1"/>
    <col min="13829" max="13829" width="7.42578125" style="6" customWidth="1"/>
    <col min="13830" max="13831" width="6.42578125" style="6" customWidth="1"/>
    <col min="13832" max="13832" width="5.42578125" style="6" customWidth="1"/>
    <col min="13833" max="13833" width="6.7109375" style="6" customWidth="1"/>
    <col min="13834" max="13841" width="6.42578125" style="6" customWidth="1"/>
    <col min="13842" max="13842" width="7.42578125" style="6" customWidth="1"/>
    <col min="13843" max="14082" width="9.140625" style="6"/>
    <col min="14083" max="14083" width="28.28515625" style="6" customWidth="1"/>
    <col min="14084" max="14084" width="6.7109375" style="6" customWidth="1"/>
    <col min="14085" max="14085" width="7.42578125" style="6" customWidth="1"/>
    <col min="14086" max="14087" width="6.42578125" style="6" customWidth="1"/>
    <col min="14088" max="14088" width="5.42578125" style="6" customWidth="1"/>
    <col min="14089" max="14089" width="6.7109375" style="6" customWidth="1"/>
    <col min="14090" max="14097" width="6.42578125" style="6" customWidth="1"/>
    <col min="14098" max="14098" width="7.42578125" style="6" customWidth="1"/>
    <col min="14099" max="14338" width="9.140625" style="6"/>
    <col min="14339" max="14339" width="28.28515625" style="6" customWidth="1"/>
    <col min="14340" max="14340" width="6.7109375" style="6" customWidth="1"/>
    <col min="14341" max="14341" width="7.42578125" style="6" customWidth="1"/>
    <col min="14342" max="14343" width="6.42578125" style="6" customWidth="1"/>
    <col min="14344" max="14344" width="5.42578125" style="6" customWidth="1"/>
    <col min="14345" max="14345" width="6.7109375" style="6" customWidth="1"/>
    <col min="14346" max="14353" width="6.42578125" style="6" customWidth="1"/>
    <col min="14354" max="14354" width="7.42578125" style="6" customWidth="1"/>
    <col min="14355" max="14594" width="9.140625" style="6"/>
    <col min="14595" max="14595" width="28.28515625" style="6" customWidth="1"/>
    <col min="14596" max="14596" width="6.7109375" style="6" customWidth="1"/>
    <col min="14597" max="14597" width="7.42578125" style="6" customWidth="1"/>
    <col min="14598" max="14599" width="6.42578125" style="6" customWidth="1"/>
    <col min="14600" max="14600" width="5.42578125" style="6" customWidth="1"/>
    <col min="14601" max="14601" width="6.7109375" style="6" customWidth="1"/>
    <col min="14602" max="14609" width="6.42578125" style="6" customWidth="1"/>
    <col min="14610" max="14610" width="7.42578125" style="6" customWidth="1"/>
    <col min="14611" max="14850" width="9.140625" style="6"/>
    <col min="14851" max="14851" width="28.28515625" style="6" customWidth="1"/>
    <col min="14852" max="14852" width="6.7109375" style="6" customWidth="1"/>
    <col min="14853" max="14853" width="7.42578125" style="6" customWidth="1"/>
    <col min="14854" max="14855" width="6.42578125" style="6" customWidth="1"/>
    <col min="14856" max="14856" width="5.42578125" style="6" customWidth="1"/>
    <col min="14857" max="14857" width="6.7109375" style="6" customWidth="1"/>
    <col min="14858" max="14865" width="6.42578125" style="6" customWidth="1"/>
    <col min="14866" max="14866" width="7.42578125" style="6" customWidth="1"/>
    <col min="14867" max="15106" width="9.140625" style="6"/>
    <col min="15107" max="15107" width="28.28515625" style="6" customWidth="1"/>
    <col min="15108" max="15108" width="6.7109375" style="6" customWidth="1"/>
    <col min="15109" max="15109" width="7.42578125" style="6" customWidth="1"/>
    <col min="15110" max="15111" width="6.42578125" style="6" customWidth="1"/>
    <col min="15112" max="15112" width="5.42578125" style="6" customWidth="1"/>
    <col min="15113" max="15113" width="6.7109375" style="6" customWidth="1"/>
    <col min="15114" max="15121" width="6.42578125" style="6" customWidth="1"/>
    <col min="15122" max="15122" width="7.42578125" style="6" customWidth="1"/>
    <col min="15123" max="15362" width="9.140625" style="6"/>
    <col min="15363" max="15363" width="28.28515625" style="6" customWidth="1"/>
    <col min="15364" max="15364" width="6.7109375" style="6" customWidth="1"/>
    <col min="15365" max="15365" width="7.42578125" style="6" customWidth="1"/>
    <col min="15366" max="15367" width="6.42578125" style="6" customWidth="1"/>
    <col min="15368" max="15368" width="5.42578125" style="6" customWidth="1"/>
    <col min="15369" max="15369" width="6.7109375" style="6" customWidth="1"/>
    <col min="15370" max="15377" width="6.42578125" style="6" customWidth="1"/>
    <col min="15378" max="15378" width="7.42578125" style="6" customWidth="1"/>
    <col min="15379" max="15618" width="9.140625" style="6"/>
    <col min="15619" max="15619" width="28.28515625" style="6" customWidth="1"/>
    <col min="15620" max="15620" width="6.7109375" style="6" customWidth="1"/>
    <col min="15621" max="15621" width="7.42578125" style="6" customWidth="1"/>
    <col min="15622" max="15623" width="6.42578125" style="6" customWidth="1"/>
    <col min="15624" max="15624" width="5.42578125" style="6" customWidth="1"/>
    <col min="15625" max="15625" width="6.7109375" style="6" customWidth="1"/>
    <col min="15626" max="15633" width="6.42578125" style="6" customWidth="1"/>
    <col min="15634" max="15634" width="7.42578125" style="6" customWidth="1"/>
    <col min="15635" max="15874" width="9.140625" style="6"/>
    <col min="15875" max="15875" width="28.28515625" style="6" customWidth="1"/>
    <col min="15876" max="15876" width="6.7109375" style="6" customWidth="1"/>
    <col min="15877" max="15877" width="7.42578125" style="6" customWidth="1"/>
    <col min="15878" max="15879" width="6.42578125" style="6" customWidth="1"/>
    <col min="15880" max="15880" width="5.42578125" style="6" customWidth="1"/>
    <col min="15881" max="15881" width="6.7109375" style="6" customWidth="1"/>
    <col min="15882" max="15889" width="6.42578125" style="6" customWidth="1"/>
    <col min="15890" max="15890" width="7.42578125" style="6" customWidth="1"/>
    <col min="15891" max="16130" width="9.140625" style="6"/>
    <col min="16131" max="16131" width="28.28515625" style="6" customWidth="1"/>
    <col min="16132" max="16132" width="6.7109375" style="6" customWidth="1"/>
    <col min="16133" max="16133" width="7.42578125" style="6" customWidth="1"/>
    <col min="16134" max="16135" width="6.42578125" style="6" customWidth="1"/>
    <col min="16136" max="16136" width="5.42578125" style="6" customWidth="1"/>
    <col min="16137" max="16137" width="6.7109375" style="6" customWidth="1"/>
    <col min="16138" max="16145" width="6.42578125" style="6" customWidth="1"/>
    <col min="16146" max="16146" width="7.42578125" style="6" customWidth="1"/>
    <col min="16147" max="16384" width="9.140625" style="6"/>
  </cols>
  <sheetData>
    <row r="1" spans="1:20" ht="11.45" customHeight="1">
      <c r="A1" s="155" t="s">
        <v>29</v>
      </c>
      <c r="B1" s="2"/>
      <c r="C1" s="2"/>
      <c r="D1" s="3" t="s">
        <v>30</v>
      </c>
      <c r="E1" s="2"/>
      <c r="F1" s="2"/>
      <c r="G1" s="2"/>
      <c r="H1" s="4"/>
      <c r="I1" s="157" t="s">
        <v>31</v>
      </c>
      <c r="J1" s="157"/>
      <c r="K1" s="157"/>
      <c r="L1" s="158"/>
      <c r="M1" s="163"/>
      <c r="N1" s="164"/>
      <c r="O1" s="164"/>
      <c r="P1" s="164"/>
      <c r="Q1" s="164"/>
      <c r="R1" s="165"/>
      <c r="S1" s="5"/>
    </row>
    <row r="2" spans="1:20" ht="11.45" customHeight="1" thickBot="1">
      <c r="A2" s="156"/>
      <c r="B2" s="7"/>
      <c r="C2" s="7"/>
      <c r="D2" s="8" t="s">
        <v>32</v>
      </c>
      <c r="E2" s="7"/>
      <c r="F2" s="7"/>
      <c r="G2" s="7"/>
      <c r="H2" s="9"/>
      <c r="I2" s="159"/>
      <c r="J2" s="159"/>
      <c r="K2" s="159"/>
      <c r="L2" s="160"/>
      <c r="M2" s="166"/>
      <c r="N2" s="167"/>
      <c r="O2" s="167"/>
      <c r="P2" s="167"/>
      <c r="Q2" s="167"/>
      <c r="R2" s="168"/>
      <c r="S2" s="10"/>
    </row>
    <row r="3" spans="1:20" ht="11.45" customHeight="1" thickTop="1">
      <c r="A3" s="172" t="s">
        <v>33</v>
      </c>
      <c r="B3" s="173"/>
      <c r="C3" s="173"/>
      <c r="D3" s="173"/>
      <c r="E3" s="173"/>
      <c r="F3" s="173"/>
      <c r="G3" s="173"/>
      <c r="H3" s="174"/>
      <c r="I3" s="159"/>
      <c r="J3" s="159"/>
      <c r="K3" s="159"/>
      <c r="L3" s="160"/>
      <c r="M3" s="166"/>
      <c r="N3" s="167"/>
      <c r="O3" s="167"/>
      <c r="P3" s="167"/>
      <c r="Q3" s="167"/>
      <c r="R3" s="168"/>
      <c r="S3" s="5"/>
    </row>
    <row r="4" spans="1:20" ht="11.45" customHeight="1">
      <c r="A4" s="11"/>
      <c r="B4" s="12"/>
      <c r="C4" s="13"/>
      <c r="D4" s="14" t="s">
        <v>34</v>
      </c>
      <c r="E4" s="13"/>
      <c r="F4" s="13"/>
      <c r="G4" s="13"/>
      <c r="H4" s="15">
        <f>C5/1000</f>
        <v>1</v>
      </c>
      <c r="I4" s="161"/>
      <c r="J4" s="161"/>
      <c r="K4" s="161"/>
      <c r="L4" s="162"/>
      <c r="M4" s="169"/>
      <c r="N4" s="170"/>
      <c r="O4" s="170"/>
      <c r="P4" s="170"/>
      <c r="Q4" s="170"/>
      <c r="R4" s="171"/>
    </row>
    <row r="5" spans="1:20" ht="11.45" customHeight="1">
      <c r="A5" s="16" t="s">
        <v>35</v>
      </c>
      <c r="B5" s="17" t="s">
        <v>36</v>
      </c>
      <c r="C5" s="10">
        <v>1000</v>
      </c>
      <c r="D5" s="18" t="s">
        <v>37</v>
      </c>
      <c r="E5" s="10"/>
      <c r="F5" s="10"/>
      <c r="G5" s="10"/>
      <c r="H5" s="19">
        <f>H6*C5</f>
        <v>100</v>
      </c>
      <c r="I5" s="175" t="s">
        <v>38</v>
      </c>
      <c r="J5" s="175"/>
      <c r="K5" s="175"/>
      <c r="L5" s="175"/>
      <c r="M5" s="175"/>
      <c r="N5" s="175"/>
      <c r="O5" s="175"/>
      <c r="P5" s="175"/>
      <c r="Q5" s="175"/>
      <c r="R5" s="176"/>
      <c r="S5" s="19"/>
      <c r="T5" s="20"/>
    </row>
    <row r="6" spans="1:20" ht="11.45" customHeight="1">
      <c r="A6" s="16" t="s">
        <v>39</v>
      </c>
      <c r="B6" s="17" t="s">
        <v>40</v>
      </c>
      <c r="C6" s="21" t="s">
        <v>41</v>
      </c>
      <c r="D6" s="18" t="s">
        <v>42</v>
      </c>
      <c r="E6" s="10"/>
      <c r="F6" s="10"/>
      <c r="G6" s="10"/>
      <c r="H6" s="22">
        <v>0.1</v>
      </c>
      <c r="I6" s="177"/>
      <c r="J6" s="177"/>
      <c r="K6" s="177"/>
      <c r="L6" s="177"/>
      <c r="M6" s="177"/>
      <c r="N6" s="177"/>
      <c r="O6" s="177"/>
      <c r="P6" s="177"/>
      <c r="Q6" s="177"/>
      <c r="R6" s="178"/>
    </row>
    <row r="7" spans="1:20" ht="15" customHeight="1">
      <c r="A7" s="16" t="s">
        <v>43</v>
      </c>
      <c r="B7" s="17" t="s">
        <v>44</v>
      </c>
      <c r="C7" s="10">
        <v>1.6</v>
      </c>
      <c r="D7" s="18" t="s">
        <v>45</v>
      </c>
      <c r="E7" s="10"/>
      <c r="F7" s="10"/>
      <c r="G7" s="10"/>
      <c r="H7" s="22">
        <f>H6*1.1</f>
        <v>0.11000000000000001</v>
      </c>
      <c r="I7" s="202" t="s">
        <v>46</v>
      </c>
      <c r="J7" s="204" t="s">
        <v>47</v>
      </c>
      <c r="K7" s="206" t="s">
        <v>48</v>
      </c>
      <c r="L7" s="208" t="s">
        <v>49</v>
      </c>
      <c r="M7" s="210" t="s">
        <v>50</v>
      </c>
      <c r="N7" s="179" t="s">
        <v>51</v>
      </c>
      <c r="O7" s="181" t="s">
        <v>52</v>
      </c>
      <c r="P7" s="183" t="s">
        <v>53</v>
      </c>
      <c r="Q7" s="185" t="s">
        <v>54</v>
      </c>
      <c r="R7" s="186"/>
    </row>
    <row r="8" spans="1:20" ht="15" customHeight="1" thickBot="1">
      <c r="A8" s="23" t="s">
        <v>55</v>
      </c>
      <c r="B8" s="17" t="s">
        <v>56</v>
      </c>
      <c r="C8" s="24">
        <v>0.1</v>
      </c>
      <c r="D8" s="25" t="s">
        <v>57</v>
      </c>
      <c r="E8" s="26"/>
      <c r="F8" s="26"/>
      <c r="G8" s="26"/>
      <c r="H8" s="27">
        <f>H6*0.3</f>
        <v>0.03</v>
      </c>
      <c r="I8" s="203"/>
      <c r="J8" s="205"/>
      <c r="K8" s="207"/>
      <c r="L8" s="209"/>
      <c r="M8" s="211"/>
      <c r="N8" s="180"/>
      <c r="O8" s="182"/>
      <c r="P8" s="184"/>
      <c r="Q8" s="187"/>
      <c r="R8" s="188"/>
    </row>
    <row r="9" spans="1:20" ht="11.45" customHeight="1" thickTop="1">
      <c r="A9" s="28" t="s">
        <v>58</v>
      </c>
      <c r="B9" s="29"/>
      <c r="C9" s="30"/>
      <c r="D9" s="189" t="s">
        <v>59</v>
      </c>
      <c r="E9" s="190"/>
      <c r="F9" s="190"/>
      <c r="G9" s="190"/>
      <c r="H9" s="191"/>
      <c r="I9" s="192">
        <f>C32</f>
        <v>0.1</v>
      </c>
      <c r="J9" s="194">
        <v>2</v>
      </c>
      <c r="K9" s="196">
        <f>C35</f>
        <v>9.1954467236055729E-2</v>
      </c>
      <c r="L9" s="198">
        <f>C26/0.0254</f>
        <v>1.2503937007874018</v>
      </c>
      <c r="M9" s="200">
        <f>C5</f>
        <v>1000</v>
      </c>
      <c r="N9" s="198">
        <f>C28</f>
        <v>3.5062802897054865E-2</v>
      </c>
      <c r="O9" s="212">
        <f>0.00001*1000*K9*M9*N9*N9/(L9*0.0254*2)</f>
        <v>1.7797360758360178E-2</v>
      </c>
      <c r="P9" s="200">
        <v>20</v>
      </c>
      <c r="Q9" s="214">
        <f>P9*O9/1000</f>
        <v>3.5594721516720357E-4</v>
      </c>
      <c r="R9" s="215"/>
      <c r="S9" s="218"/>
    </row>
    <row r="10" spans="1:20" ht="11.45" customHeight="1" thickBot="1">
      <c r="A10" s="16" t="s">
        <v>60</v>
      </c>
      <c r="B10" s="17" t="s">
        <v>56</v>
      </c>
      <c r="C10" s="31">
        <v>1.0129999999999999</v>
      </c>
      <c r="D10" s="10"/>
      <c r="E10" s="10" t="s">
        <v>61</v>
      </c>
      <c r="F10" s="21" t="s">
        <v>62</v>
      </c>
      <c r="G10" s="21" t="s">
        <v>63</v>
      </c>
      <c r="H10" s="32" t="s">
        <v>64</v>
      </c>
      <c r="I10" s="193"/>
      <c r="J10" s="195"/>
      <c r="K10" s="197"/>
      <c r="L10" s="199"/>
      <c r="M10" s="201"/>
      <c r="N10" s="199"/>
      <c r="O10" s="213"/>
      <c r="P10" s="201"/>
      <c r="Q10" s="216"/>
      <c r="R10" s="217"/>
      <c r="S10" s="218"/>
    </row>
    <row r="11" spans="1:20" ht="30" customHeight="1" thickTop="1">
      <c r="A11" s="16" t="s">
        <v>65</v>
      </c>
      <c r="B11" s="17" t="s">
        <v>66</v>
      </c>
      <c r="C11" s="31">
        <f>(Q11+Q12)*H4/10.21</f>
        <v>0.52889324191968645</v>
      </c>
      <c r="D11" s="236">
        <v>1</v>
      </c>
      <c r="E11" s="33" t="s">
        <v>67</v>
      </c>
      <c r="F11" s="34">
        <v>2</v>
      </c>
      <c r="G11" s="34">
        <v>20</v>
      </c>
      <c r="H11" s="35">
        <f>F11*G11*$O$9*$L$9*0.0254/1000</f>
        <v>2.2609767107420774E-5</v>
      </c>
      <c r="I11" s="238" t="s">
        <v>68</v>
      </c>
      <c r="J11" s="239"/>
      <c r="K11" s="239"/>
      <c r="L11" s="239"/>
      <c r="M11" s="239"/>
      <c r="N11" s="239"/>
      <c r="O11" s="239"/>
      <c r="P11" s="36" t="s">
        <v>69</v>
      </c>
      <c r="Q11" s="240">
        <v>5.3</v>
      </c>
      <c r="R11" s="241"/>
      <c r="S11" s="218"/>
    </row>
    <row r="12" spans="1:20" ht="11.45" customHeight="1">
      <c r="A12" s="16" t="s">
        <v>70</v>
      </c>
      <c r="B12" s="17" t="s">
        <v>66</v>
      </c>
      <c r="C12" s="37">
        <f>-SUM(Q9)-(SUM(H11:H14))</f>
        <v>-4.7182227159273506E-4</v>
      </c>
      <c r="D12" s="237"/>
      <c r="E12" s="10" t="s">
        <v>71</v>
      </c>
      <c r="F12" s="38">
        <v>0</v>
      </c>
      <c r="G12" s="38">
        <v>135</v>
      </c>
      <c r="H12" s="39">
        <f>F12*G12*$O$9*$L$9*0.0254/1000</f>
        <v>0</v>
      </c>
      <c r="I12" s="227" t="s">
        <v>72</v>
      </c>
      <c r="J12" s="228"/>
      <c r="K12" s="228"/>
      <c r="L12" s="228"/>
      <c r="M12" s="228"/>
      <c r="N12" s="228"/>
      <c r="O12" s="228"/>
      <c r="P12" s="40" t="s">
        <v>69</v>
      </c>
      <c r="Q12" s="219">
        <v>0.1</v>
      </c>
      <c r="R12" s="220"/>
      <c r="S12" s="218"/>
    </row>
    <row r="13" spans="1:20" ht="11.45" customHeight="1">
      <c r="A13" s="41" t="s">
        <v>73</v>
      </c>
      <c r="B13" s="42" t="s">
        <v>66</v>
      </c>
      <c r="C13" s="43">
        <f>C10+C11+C12</f>
        <v>1.5414214196480938</v>
      </c>
      <c r="D13" s="237"/>
      <c r="E13" s="10" t="s">
        <v>74</v>
      </c>
      <c r="F13" s="38">
        <v>3</v>
      </c>
      <c r="G13" s="38">
        <v>30</v>
      </c>
      <c r="H13" s="44">
        <f>F13*G13*$O$9*$L$9*0.0254/1000</f>
        <v>5.0871975991696737E-5</v>
      </c>
      <c r="I13" s="221" t="s">
        <v>75</v>
      </c>
      <c r="J13" s="222"/>
      <c r="K13" s="222"/>
      <c r="L13" s="223" t="e">
        <f>#REF!</f>
        <v>#REF!</v>
      </c>
      <c r="M13" s="224" t="s">
        <v>76</v>
      </c>
      <c r="N13" s="224"/>
      <c r="O13" s="224"/>
      <c r="P13" s="225" t="e">
        <f>#REF!</f>
        <v>#REF!</v>
      </c>
      <c r="Q13" s="225"/>
      <c r="R13" s="226"/>
      <c r="S13" s="218"/>
    </row>
    <row r="14" spans="1:20" ht="19.5" customHeight="1">
      <c r="A14" s="45" t="s">
        <v>77</v>
      </c>
      <c r="B14" s="46" t="s">
        <v>69</v>
      </c>
      <c r="C14" s="47">
        <f>((C13-1)*10.21)/H4</f>
        <v>5.5279126946070374</v>
      </c>
      <c r="D14" s="237"/>
      <c r="E14" s="10" t="s">
        <v>78</v>
      </c>
      <c r="F14" s="38">
        <v>3</v>
      </c>
      <c r="G14" s="38">
        <v>25</v>
      </c>
      <c r="H14" s="44">
        <f>F14*G14*$O$9*$L$9*0.0254/1000</f>
        <v>4.2393313326413946E-5</v>
      </c>
      <c r="I14" s="221"/>
      <c r="J14" s="222"/>
      <c r="K14" s="222"/>
      <c r="L14" s="223"/>
      <c r="M14" s="224"/>
      <c r="N14" s="224"/>
      <c r="O14" s="224"/>
      <c r="P14" s="225"/>
      <c r="Q14" s="225"/>
      <c r="R14" s="226"/>
      <c r="S14" s="218"/>
    </row>
    <row r="15" spans="1:20" ht="11.45" customHeight="1" thickBot="1">
      <c r="A15" s="48"/>
      <c r="B15" s="49"/>
      <c r="C15" s="50"/>
      <c r="D15" s="51"/>
      <c r="E15" s="229" t="s">
        <v>79</v>
      </c>
      <c r="F15" s="229"/>
      <c r="G15" s="229"/>
      <c r="H15" s="52">
        <f>F11*G11*L9*0.0254+F12*G12*L9*0.0254+F13*G13*L9*0.0254+F14*G14*L9*0.0254</f>
        <v>6.5108000000000015</v>
      </c>
      <c r="I15" s="230"/>
      <c r="J15" s="231"/>
      <c r="K15" s="231"/>
      <c r="L15" s="231"/>
      <c r="M15" s="231"/>
      <c r="N15" s="231"/>
      <c r="O15" s="231"/>
      <c r="P15" s="231"/>
      <c r="Q15" s="232"/>
      <c r="R15" s="233"/>
    </row>
    <row r="16" spans="1:20" ht="9.75" customHeight="1">
      <c r="A16" s="53"/>
      <c r="B16" s="234" t="s">
        <v>80</v>
      </c>
      <c r="C16" s="234"/>
      <c r="D16" s="234"/>
      <c r="E16" s="234"/>
      <c r="F16" s="234"/>
      <c r="G16" s="234"/>
      <c r="H16" s="234"/>
      <c r="I16" s="234"/>
      <c r="J16" s="234"/>
      <c r="K16" s="234"/>
      <c r="L16" s="234"/>
      <c r="M16" s="234"/>
      <c r="N16" s="234"/>
      <c r="O16" s="234"/>
      <c r="P16" s="234"/>
    </row>
    <row r="17" spans="1:16" ht="9.75" customHeight="1">
      <c r="A17" s="53"/>
      <c r="B17" s="235"/>
      <c r="C17" s="235"/>
      <c r="D17" s="235"/>
      <c r="E17" s="235"/>
      <c r="F17" s="235"/>
      <c r="G17" s="235"/>
      <c r="H17" s="235"/>
      <c r="I17" s="235"/>
      <c r="J17" s="235"/>
      <c r="K17" s="235"/>
      <c r="L17" s="235"/>
      <c r="M17" s="235"/>
      <c r="N17" s="235"/>
      <c r="O17" s="235"/>
      <c r="P17" s="235"/>
    </row>
    <row r="18" spans="1:16" ht="9.75" customHeight="1">
      <c r="A18" s="53"/>
      <c r="B18" s="235"/>
      <c r="C18" s="235"/>
      <c r="D18" s="235"/>
      <c r="E18" s="235"/>
      <c r="F18" s="235"/>
      <c r="G18" s="235"/>
      <c r="H18" s="235"/>
      <c r="I18" s="235"/>
      <c r="J18" s="235"/>
      <c r="K18" s="235"/>
      <c r="L18" s="235"/>
      <c r="M18" s="235"/>
      <c r="N18" s="235"/>
      <c r="O18" s="235"/>
      <c r="P18" s="235"/>
    </row>
    <row r="19" spans="1:16" ht="9.75" customHeight="1">
      <c r="A19" s="53"/>
      <c r="B19" s="235"/>
      <c r="C19" s="235"/>
      <c r="D19" s="235"/>
      <c r="E19" s="235"/>
      <c r="F19" s="235"/>
      <c r="G19" s="235"/>
      <c r="H19" s="235"/>
      <c r="I19" s="235"/>
      <c r="J19" s="235"/>
      <c r="K19" s="235"/>
      <c r="L19" s="235"/>
      <c r="M19" s="235"/>
      <c r="N19" s="235"/>
      <c r="O19" s="235"/>
      <c r="P19" s="235"/>
    </row>
    <row r="20" spans="1:16" ht="9.75" customHeight="1">
      <c r="A20" s="53"/>
      <c r="B20" s="235"/>
      <c r="C20" s="235"/>
      <c r="D20" s="235"/>
      <c r="E20" s="235"/>
      <c r="F20" s="235"/>
      <c r="G20" s="235"/>
      <c r="H20" s="235"/>
      <c r="I20" s="235"/>
      <c r="J20" s="235"/>
      <c r="K20" s="235"/>
      <c r="L20" s="235"/>
      <c r="M20" s="235"/>
      <c r="N20" s="235"/>
      <c r="O20" s="235"/>
      <c r="P20" s="235"/>
    </row>
    <row r="21" spans="1:16">
      <c r="A21" s="53"/>
      <c r="B21" s="53"/>
      <c r="C21" s="53"/>
      <c r="D21" s="53"/>
      <c r="E21" s="53"/>
      <c r="F21" s="53"/>
      <c r="G21" s="53"/>
      <c r="H21" s="53"/>
      <c r="I21" s="53"/>
      <c r="J21" s="53"/>
      <c r="K21" s="53"/>
      <c r="L21" s="53"/>
      <c r="M21" s="53"/>
      <c r="N21" s="53"/>
      <c r="O21" s="53"/>
    </row>
    <row r="22" spans="1:16" ht="20.100000000000001" customHeight="1">
      <c r="C22" s="54">
        <v>1</v>
      </c>
      <c r="D22" s="55"/>
      <c r="E22" s="55"/>
      <c r="F22" s="55"/>
      <c r="G22" s="55"/>
      <c r="I22" s="55"/>
      <c r="J22" s="55"/>
      <c r="M22" s="53"/>
      <c r="N22" s="53"/>
      <c r="O22" s="53"/>
    </row>
    <row r="23" spans="1:16" ht="20.100000000000001" customHeight="1">
      <c r="A23" s="6" t="s">
        <v>81</v>
      </c>
      <c r="C23" s="56">
        <f>C7</f>
        <v>1.6</v>
      </c>
      <c r="D23" s="56"/>
      <c r="E23" s="56"/>
      <c r="F23" s="56"/>
      <c r="G23" s="56"/>
      <c r="I23" s="56"/>
      <c r="J23" s="56"/>
      <c r="K23" s="56"/>
      <c r="M23" s="53"/>
      <c r="N23" s="53"/>
      <c r="O23" s="53"/>
    </row>
    <row r="24" spans="1:16" ht="20.100000000000001" customHeight="1">
      <c r="A24" s="6" t="s">
        <v>82</v>
      </c>
      <c r="C24" s="56">
        <f>C5</f>
        <v>1000</v>
      </c>
      <c r="D24" s="56"/>
      <c r="E24" s="56"/>
      <c r="F24" s="56"/>
      <c r="G24" s="56"/>
      <c r="I24" s="56"/>
      <c r="J24" s="56"/>
      <c r="K24" s="56"/>
      <c r="M24" s="53"/>
      <c r="N24" s="53"/>
      <c r="O24" s="53"/>
    </row>
    <row r="25" spans="1:16" ht="20.100000000000001" customHeight="1">
      <c r="A25" s="57" t="s">
        <v>83</v>
      </c>
      <c r="B25" s="57"/>
      <c r="C25" s="56">
        <v>4.4999999999999998E-2</v>
      </c>
      <c r="D25" s="56"/>
      <c r="E25" s="56"/>
      <c r="F25" s="56"/>
      <c r="G25" s="56"/>
      <c r="I25" s="56"/>
      <c r="J25" s="56"/>
      <c r="K25" s="56"/>
      <c r="M25" s="53"/>
      <c r="N25" s="53"/>
      <c r="O25" s="53"/>
    </row>
    <row r="26" spans="1:16" ht="20.100000000000001" customHeight="1">
      <c r="A26" s="6" t="s">
        <v>84</v>
      </c>
      <c r="C26" s="56">
        <f>C40/1000</f>
        <v>3.1760000000000004E-2</v>
      </c>
      <c r="D26" s="56"/>
      <c r="E26" s="56"/>
      <c r="F26" s="56"/>
      <c r="G26" s="56"/>
      <c r="I26" s="56"/>
      <c r="J26" s="56"/>
      <c r="K26" s="56"/>
      <c r="M26" s="53"/>
      <c r="N26" s="53"/>
      <c r="O26" s="53"/>
    </row>
    <row r="27" spans="1:16" ht="20.100000000000001" customHeight="1">
      <c r="A27" s="6" t="s">
        <v>85</v>
      </c>
      <c r="C27" s="56">
        <f>((C26)^2)*PI()/4</f>
        <v>7.9222924246341413E-4</v>
      </c>
      <c r="D27" s="56"/>
      <c r="E27" s="56"/>
      <c r="F27" s="56"/>
      <c r="G27" s="56"/>
      <c r="I27" s="56"/>
      <c r="J27" s="56"/>
      <c r="K27" s="56"/>
      <c r="M27" s="53"/>
      <c r="N27" s="53"/>
      <c r="O27" s="53"/>
    </row>
    <row r="28" spans="1:16" ht="20.100000000000001" customHeight="1">
      <c r="A28" s="6" t="s">
        <v>86</v>
      </c>
      <c r="C28" s="56">
        <f>C32/(C27*3600)</f>
        <v>3.5062802897054865E-2</v>
      </c>
      <c r="D28" s="56"/>
      <c r="E28" s="56"/>
      <c r="F28" s="56"/>
      <c r="G28" s="56"/>
      <c r="I28" s="56"/>
      <c r="J28" s="56"/>
      <c r="K28" s="56"/>
      <c r="M28" s="53"/>
      <c r="N28" s="53"/>
      <c r="O28" s="53"/>
    </row>
    <row r="29" spans="1:16" ht="20.100000000000001" customHeight="1">
      <c r="A29" s="6" t="s">
        <v>87</v>
      </c>
      <c r="C29" s="58">
        <f>C31*C30</f>
        <v>100</v>
      </c>
      <c r="D29" s="58"/>
      <c r="E29" s="58"/>
      <c r="F29" s="58"/>
      <c r="G29" s="58"/>
      <c r="I29" s="58"/>
      <c r="J29" s="58"/>
      <c r="K29" s="58"/>
      <c r="M29" s="53"/>
      <c r="N29" s="53"/>
      <c r="O29" s="53"/>
    </row>
    <row r="30" spans="1:16" ht="20.100000000000001" customHeight="1">
      <c r="A30" s="6" t="s">
        <v>88</v>
      </c>
      <c r="C30" s="59">
        <v>1</v>
      </c>
      <c r="D30" s="59"/>
      <c r="E30" s="59"/>
      <c r="F30" s="59"/>
      <c r="G30" s="59"/>
      <c r="I30" s="59"/>
      <c r="J30" s="59"/>
      <c r="K30" s="59"/>
      <c r="M30" s="53"/>
      <c r="N30" s="53"/>
      <c r="O30" s="53"/>
    </row>
    <row r="31" spans="1:16" ht="20.100000000000001" customHeight="1">
      <c r="A31" s="6" t="s">
        <v>89</v>
      </c>
      <c r="C31" s="58">
        <f>H5</f>
        <v>100</v>
      </c>
      <c r="D31" s="58"/>
      <c r="E31" s="58"/>
      <c r="F31" s="58"/>
      <c r="G31" s="58"/>
      <c r="I31" s="58"/>
      <c r="J31" s="58"/>
      <c r="K31" s="58"/>
      <c r="M31" s="53"/>
      <c r="N31" s="53"/>
      <c r="O31" s="53"/>
    </row>
    <row r="32" spans="1:16" ht="20.100000000000001" customHeight="1">
      <c r="A32" s="6" t="s">
        <v>90</v>
      </c>
      <c r="C32" s="56">
        <f>C29/C24</f>
        <v>0.1</v>
      </c>
      <c r="D32" s="56"/>
      <c r="E32" s="56"/>
      <c r="F32" s="56"/>
      <c r="G32" s="56"/>
      <c r="I32" s="56"/>
      <c r="J32" s="56"/>
      <c r="K32" s="56"/>
      <c r="M32" s="53"/>
      <c r="N32" s="53"/>
      <c r="O32" s="53"/>
    </row>
    <row r="33" spans="1:15" ht="20.100000000000001" customHeight="1">
      <c r="A33" s="6" t="s">
        <v>91</v>
      </c>
      <c r="C33" s="56">
        <f>C26*C28*C24/(C23/1000)</f>
        <v>695.99663750653906</v>
      </c>
      <c r="D33" s="56"/>
      <c r="E33" s="56"/>
      <c r="F33" s="56"/>
      <c r="G33" s="56"/>
      <c r="I33" s="56"/>
      <c r="J33" s="56"/>
      <c r="K33" s="56"/>
      <c r="M33" s="53"/>
      <c r="N33" s="53"/>
      <c r="O33" s="53"/>
    </row>
    <row r="34" spans="1:15" ht="20.100000000000001" customHeight="1">
      <c r="A34" s="6" t="s">
        <v>92</v>
      </c>
      <c r="C34" s="60">
        <f>C25/(C26*1000)</f>
        <v>1.4168765743073045E-3</v>
      </c>
      <c r="D34" s="60"/>
      <c r="E34" s="60"/>
      <c r="F34" s="60"/>
      <c r="G34" s="60"/>
      <c r="I34" s="60"/>
      <c r="J34" s="60"/>
      <c r="K34" s="60"/>
      <c r="M34" s="53"/>
      <c r="N34" s="53"/>
      <c r="O34" s="53"/>
    </row>
    <row r="35" spans="1:15" ht="20.100000000000001" customHeight="1">
      <c r="A35" s="6" t="s">
        <v>93</v>
      </c>
      <c r="C35" s="6">
        <f t="shared" ref="C35" si="0">IF(C33&lt;3000,64/C33,1.325/C37)</f>
        <v>9.1954467236055729E-2</v>
      </c>
      <c r="I35" s="61"/>
      <c r="J35" s="61"/>
      <c r="K35" s="61"/>
      <c r="M35" s="53"/>
      <c r="N35" s="53"/>
      <c r="O35" s="53"/>
    </row>
    <row r="36" spans="1:15">
      <c r="C36" s="6">
        <f>LN((C34/3.7)+(5.74/(C33^0.9)))</f>
        <v>-4.1195072568412767</v>
      </c>
    </row>
    <row r="37" spans="1:15">
      <c r="C37" s="6">
        <f>C36^2</f>
        <v>16.97034003916794</v>
      </c>
    </row>
    <row r="38" spans="1:15">
      <c r="A38" s="6" t="s">
        <v>94</v>
      </c>
      <c r="C38" s="6">
        <f>J9*25.4</f>
        <v>50.8</v>
      </c>
    </row>
    <row r="39" spans="1:15">
      <c r="A39" s="6" t="s">
        <v>95</v>
      </c>
      <c r="C39" s="6">
        <v>9.52</v>
      </c>
    </row>
    <row r="40" spans="1:15">
      <c r="A40" s="6" t="s">
        <v>96</v>
      </c>
      <c r="C40" s="6">
        <f>C38-C39-C39</f>
        <v>31.76</v>
      </c>
    </row>
    <row r="41" spans="1:15">
      <c r="C41" s="6">
        <v>30</v>
      </c>
    </row>
  </sheetData>
  <mergeCells count="41">
    <mergeCell ref="S13:S14"/>
    <mergeCell ref="E15:G15"/>
    <mergeCell ref="I15:P15"/>
    <mergeCell ref="Q15:R15"/>
    <mergeCell ref="B16:P20"/>
    <mergeCell ref="D11:D14"/>
    <mergeCell ref="I11:O11"/>
    <mergeCell ref="Q11:R11"/>
    <mergeCell ref="S11:S12"/>
    <mergeCell ref="I13:K14"/>
    <mergeCell ref="L13:L14"/>
    <mergeCell ref="M13:O14"/>
    <mergeCell ref="P13:P14"/>
    <mergeCell ref="Q13:R14"/>
    <mergeCell ref="O9:O10"/>
    <mergeCell ref="P9:P10"/>
    <mergeCell ref="Q9:R10"/>
    <mergeCell ref="S9:S10"/>
    <mergeCell ref="Q12:R12"/>
    <mergeCell ref="I12:O12"/>
    <mergeCell ref="N7:N8"/>
    <mergeCell ref="O7:O8"/>
    <mergeCell ref="P7:P8"/>
    <mergeCell ref="Q7:R8"/>
    <mergeCell ref="D9:H9"/>
    <mergeCell ref="I9:I10"/>
    <mergeCell ref="J9:J10"/>
    <mergeCell ref="K9:K10"/>
    <mergeCell ref="L9:L10"/>
    <mergeCell ref="M9:M10"/>
    <mergeCell ref="I7:I8"/>
    <mergeCell ref="J7:J8"/>
    <mergeCell ref="K7:K8"/>
    <mergeCell ref="L7:L8"/>
    <mergeCell ref="M7:M8"/>
    <mergeCell ref="N9:N10"/>
    <mergeCell ref="A1:A2"/>
    <mergeCell ref="I1:L4"/>
    <mergeCell ref="M1:R4"/>
    <mergeCell ref="A3:H3"/>
    <mergeCell ref="I5:R6"/>
  </mergeCells>
  <printOptions horizontalCentered="1"/>
  <pageMargins left="0.143700787" right="0.143700787" top="0.43307086614173201" bottom="0.39370078740157499" header="1.36" footer="0.196850393700787"/>
  <pageSetup paperSize="9" scale="95" orientation="landscape" r:id="rId1"/>
  <headerFooter alignWithMargins="0"/>
  <drawing r:id="rId2"/>
  <legacyDrawing r:id="rId3"/>
  <oleObjects>
    <mc:AlternateContent xmlns:mc="http://schemas.openxmlformats.org/markup-compatibility/2006">
      <mc:Choice Requires="x14">
        <oleObject progId="Equation.3" shapeId="2049" r:id="rId4">
          <objectPr defaultSize="0" autoPict="0" r:id="rId5">
            <anchor moveWithCells="1" sizeWithCells="1">
              <from>
                <xdr:col>9</xdr:col>
                <xdr:colOff>47625</xdr:colOff>
                <xdr:row>0</xdr:row>
                <xdr:rowOff>0</xdr:rowOff>
              </from>
              <to>
                <xdr:col>12</xdr:col>
                <xdr:colOff>66675</xdr:colOff>
                <xdr:row>3</xdr:row>
                <xdr:rowOff>66675</xdr:rowOff>
              </to>
            </anchor>
          </objectPr>
        </oleObject>
      </mc:Choice>
      <mc:Fallback>
        <oleObject progId="Equation.3" shapeId="204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CRS</vt:lpstr>
      <vt:lpstr>Hyd. Calc. For Tank EL.</vt:lpstr>
      <vt:lpstr>CRS!Print_Area</vt:lpstr>
      <vt:lpstr>'Hyd. Calc. For Tank EL.'!Print_Area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Arash Mohammadi</dc:creator>
  <cp:lastModifiedBy>Nasrin Aghajani</cp:lastModifiedBy>
  <cp:lastPrinted>2022-11-01T08:31:08Z</cp:lastPrinted>
  <dcterms:created xsi:type="dcterms:W3CDTF">2020-02-23T07:42:23Z</dcterms:created>
  <dcterms:modified xsi:type="dcterms:W3CDTF">2022-11-01T14:07:46Z</dcterms:modified>
</cp:coreProperties>
</file>