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TP\Binak\BK-HD-PEDCO-T-2310\NATIVE\"/>
    </mc:Choice>
  </mc:AlternateContent>
  <xr:revisionPtr revIDLastSave="0" documentId="13_ncr:1_{7B4ADEC9-52CE-4F09-81C0-C4EEEB552CE5}" xr6:coauthVersionLast="47" xr6:coauthVersionMax="47" xr10:uidLastSave="{00000000-0000-0000-0000-000000000000}"/>
  <bookViews>
    <workbookView xWindow="-120" yWindow="-120" windowWidth="20640" windowHeight="11160" tabRatio="843" xr2:uid="{00000000-000D-0000-FFFF-FFFF00000000}"/>
  </bookViews>
  <sheets>
    <sheet name="Cover" sheetId="16" r:id="rId1"/>
    <sheet name="REVISION" sheetId="23" r:id="rId2"/>
    <sheet name="REFERENCES" sheetId="29" r:id="rId3"/>
    <sheet name="UPS 110 VAC " sheetId="32" r:id="rId4"/>
    <sheet name="NON UPS 230 VAC" sheetId="26" r:id="rId5"/>
    <sheet name="24 VDC CHARGER" sheetId="33" r:id="rId6"/>
    <sheet name="(APPENDIX A) " sheetId="30" r:id="rId7"/>
    <sheet name=" (APPENDIX B)" sheetId="31" r:id="rId8"/>
  </sheets>
  <definedNames>
    <definedName name="_Fill" localSheetId="7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Parse_Out" localSheetId="7" hidden="1">#REF!</definedName>
    <definedName name="_Parse_Out" localSheetId="6" hidden="1">#REF!</definedName>
    <definedName name="_Parse_Out" localSheetId="5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7">' (APPENDIX B)'!$A$1:$AL$48</definedName>
    <definedName name="_xlnm.Print_Area" localSheetId="6">'(APPENDIX A) '!$A$1:$AL$35</definedName>
    <definedName name="_xlnm.Print_Area" localSheetId="5">'24 VDC CHARGER'!$A$1:$AL$39</definedName>
    <definedName name="_xlnm.Print_Area" localSheetId="0">Cover!$A$1:$AM$53</definedName>
    <definedName name="_xlnm.Print_Area" localSheetId="4">'NON UPS 230 VAC'!$A$1:$AL$28</definedName>
    <definedName name="_xlnm.Print_Area" localSheetId="2">REFERENCES!$A$1:$AM$24</definedName>
    <definedName name="_xlnm.Print_Area" localSheetId="1">REVISION!$A$1:$AM$75</definedName>
    <definedName name="_xlnm.Print_Area" localSheetId="3">'UPS 110 VAC '!$A$1:$AL$40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AE19" i="33" l="1"/>
  <c r="Y17" i="33"/>
  <c r="Q22" i="30" l="1"/>
  <c r="Q21" i="31" l="1"/>
  <c r="Q16" i="31"/>
  <c r="Y30" i="32" l="1"/>
  <c r="Y25" i="32"/>
  <c r="Y20" i="32"/>
  <c r="Y24" i="33" l="1"/>
  <c r="Y26" i="33" s="1"/>
  <c r="Y23" i="33"/>
  <c r="Y25" i="33" s="1"/>
  <c r="AU20" i="30"/>
  <c r="AQ29" i="30"/>
  <c r="AQ28" i="30"/>
  <c r="R27" i="32" l="1"/>
  <c r="Y27" i="32" s="1"/>
  <c r="Z18" i="26"/>
  <c r="Z17" i="26"/>
  <c r="Y17" i="32" l="1"/>
  <c r="Q18" i="30" l="1"/>
  <c r="Z19" i="26"/>
  <c r="Q16" i="30"/>
  <c r="R29" i="32" l="1"/>
  <c r="Y29" i="32" s="1"/>
  <c r="R28" i="32"/>
  <c r="Y28" i="32" s="1"/>
  <c r="Y22" i="30"/>
  <c r="Q21" i="30"/>
  <c r="Y21" i="30" s="1"/>
  <c r="Y22" i="31"/>
  <c r="Y21" i="31"/>
  <c r="Y17" i="31"/>
  <c r="Y16" i="31"/>
  <c r="Y19" i="31" l="1"/>
  <c r="Y24" i="31"/>
  <c r="Q17" i="30"/>
  <c r="Q29" i="30" l="1"/>
  <c r="Q28" i="30"/>
  <c r="Q27" i="30"/>
  <c r="Y17" i="30"/>
  <c r="Y28" i="30" l="1"/>
  <c r="Y29" i="30"/>
  <c r="Y27" i="30"/>
  <c r="Q26" i="30"/>
  <c r="Y26" i="30" s="1"/>
  <c r="Q23" i="30"/>
  <c r="Q20" i="30"/>
  <c r="Q19" i="30"/>
  <c r="AQ27" i="30"/>
  <c r="AQ21" i="30"/>
  <c r="AQ20" i="30"/>
  <c r="AQ19" i="30"/>
  <c r="AQ18" i="30"/>
  <c r="R23" i="32" l="1"/>
  <c r="Y22" i="32" s="1"/>
  <c r="Y32" i="32" s="1"/>
  <c r="Y33" i="32" s="1"/>
  <c r="Y35" i="32" s="1"/>
  <c r="Y31" i="30"/>
  <c r="Y16" i="30"/>
  <c r="Y18" i="30" l="1"/>
  <c r="Y19" i="30"/>
  <c r="Y20" i="30"/>
  <c r="Y24" i="30" l="1"/>
  <c r="Z20" i="26" l="1"/>
  <c r="Z23" i="26" s="1"/>
  <c r="Z24" i="26" s="1"/>
</calcChain>
</file>

<file path=xl/sharedStrings.xml><?xml version="1.0" encoding="utf-8"?>
<sst xmlns="http://schemas.openxmlformats.org/spreadsheetml/2006/main" count="470" uniqueCount="199">
  <si>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</si>
  <si>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</si>
  <si>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</si>
  <si>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</si>
  <si>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</si>
  <si>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</si>
  <si>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</si>
  <si>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</si>
  <si>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</si>
  <si>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</si>
  <si>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</si>
  <si>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</si>
  <si>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</si>
  <si>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</si>
  <si>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</si>
  <si>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</si>
  <si>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</si>
  <si>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</si>
  <si>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</si>
  <si>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</si>
  <si>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</si>
  <si>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</si>
  <si>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</si>
  <si>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</si>
  <si>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</si>
  <si>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</si>
  <si>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</si>
  <si>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</si>
  <si>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</si>
  <si>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</si>
  <si>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</si>
  <si>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</si>
  <si>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</si>
  <si>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</si>
  <si>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</si>
  <si>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</si>
  <si>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</si>
  <si>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</si>
  <si>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</si>
  <si>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</si>
  <si>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</si>
  <si>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</si>
  <si>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</si>
  <si>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</si>
  <si>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</si>
  <si>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120</t>
  </si>
  <si>
    <t>IN</t>
  </si>
  <si>
    <t>LI</t>
  </si>
  <si>
    <t>0007</t>
  </si>
  <si>
    <t>IFC</t>
  </si>
  <si>
    <t>P.Hajisadeghi</t>
  </si>
  <si>
    <t>ITEM</t>
  </si>
  <si>
    <t>DESCRIPTION</t>
  </si>
  <si>
    <t>QTY.
(Note 1)</t>
  </si>
  <si>
    <t xml:space="preserve">TOTAL POWER CONSUMPTION </t>
  </si>
  <si>
    <t>- Table (1) is represents AC UPS power consumption for inst./control  system. The estimation is based on the  design of control systems, comprising of various equipment located in Control Room/Field.</t>
  </si>
  <si>
    <t>ESD ENGINEERING WORKSTATION</t>
  </si>
  <si>
    <t>Control Desk Sockets</t>
  </si>
  <si>
    <t xml:space="preserve"> INST./CONTROL NON- UPS 230 VAC POWER CONSUMPTION TABLE
</t>
  </si>
  <si>
    <t xml:space="preserve">DCS ENGINEERING WORKSTATION </t>
  </si>
  <si>
    <t>FEB.2022</t>
  </si>
  <si>
    <t>CLIENT Doc. Number: F0Z-708973</t>
  </si>
  <si>
    <t>APR.2022</t>
  </si>
  <si>
    <t>IFA</t>
  </si>
  <si>
    <t xml:space="preserve">BACK UP TIME </t>
  </si>
  <si>
    <t>FEEDER QTY</t>
  </si>
  <si>
    <t>PANEL QTY
(Note 1)</t>
  </si>
  <si>
    <t>2 hr.</t>
  </si>
  <si>
    <t>-</t>
  </si>
  <si>
    <t>2 Nos.
(Redundant)</t>
  </si>
  <si>
    <t>- Table (2) is represents AC UPS power consumption for inst./control  system. The estimation is based on the  design of control systems, comprising of various equipment located in Control Room.</t>
  </si>
  <si>
    <t>1 No. 
( Socket)</t>
  </si>
  <si>
    <t>- Table (3) is represents 24V DC UPS power consumption for F&amp;G  system. The estimation is based on the  design of F&amp;G systems, comprising of various equipment located in Control Room/Field.</t>
  </si>
  <si>
    <t xml:space="preserve"> INST./CONTROL UPS 24 VDC POWER CONSUMPTION TABLE </t>
  </si>
  <si>
    <t>FACP system</t>
  </si>
  <si>
    <t>FACP Detectors</t>
  </si>
  <si>
    <t>REFERENCE DOCUMENTS:</t>
  </si>
  <si>
    <t>BK-GNRAL-PEDCO-000-IN-SP-0001</t>
  </si>
  <si>
    <t>SPECIFICATION FOR INSTRUMENTATION</t>
  </si>
  <si>
    <t>SPECIFICATION FOR CONTROL SYSTEM</t>
  </si>
  <si>
    <t>BK-GNRAL-PEDCO-000-IN-SP-0002</t>
  </si>
  <si>
    <t>SPECIFICATION FOR ESD SYSTEM</t>
  </si>
  <si>
    <t>BK-GNRAL-PEDCO-000-IN-SP-0003</t>
  </si>
  <si>
    <t>SPECIFICATION FOR INSTRUMENT AND CONTROL OF PACKAGE UNIT SYSTEM(PU</t>
  </si>
  <si>
    <t>BK-GNRAL-PEDCO-000-IN-SP-0012</t>
  </si>
  <si>
    <t>BK-GNRAL-PEDCO-000-IN-SP-0004</t>
  </si>
  <si>
    <t xml:space="preserve">Note 1 : Shall Be Finalized After Purchase Through Vendor Final Documents.
</t>
  </si>
  <si>
    <t>Relay Coils</t>
  </si>
  <si>
    <t>Barrier</t>
  </si>
  <si>
    <t>AI-NR</t>
  </si>
  <si>
    <t>AI-R</t>
  </si>
  <si>
    <t>AO-R</t>
  </si>
  <si>
    <t>DI-NR</t>
  </si>
  <si>
    <t>DO-NR</t>
  </si>
  <si>
    <t>DO-R</t>
  </si>
  <si>
    <t>DI-R</t>
  </si>
  <si>
    <t>UNIT POWER CONSUMPTION (W) (Note 1)</t>
  </si>
  <si>
    <t>Industrial Ethernet Switch</t>
  </si>
  <si>
    <t xml:space="preserve">220/24 VDC Power Supply </t>
  </si>
  <si>
    <t>TOTAL POWER CONSUMPTION (W)</t>
  </si>
  <si>
    <t>3 No. 
( Socket)</t>
  </si>
  <si>
    <t>UNIT POWER CONSUMPTION (W)
(Note 1)</t>
  </si>
  <si>
    <t xml:space="preserve">Spare </t>
  </si>
  <si>
    <t>Interface Base Plates</t>
  </si>
  <si>
    <t xml:space="preserve">220/24 VDC Power Supply ( 2 No. redundant) </t>
  </si>
  <si>
    <t>Cabinet Utilities For DCS (Heater,  Fan , Light)</t>
  </si>
  <si>
    <t>Cabinet Utilities For ESD (Heater,  Fan , Light)</t>
  </si>
  <si>
    <t>TOTAL POWER CONSUMPTION (W)
+ 500 W for 1 Socket per system</t>
  </si>
  <si>
    <t>TOTAL      :</t>
  </si>
  <si>
    <t>Commuication Processor Module</t>
  </si>
  <si>
    <t xml:space="preserve">Note 1 : Shall Be Finalized After Purchase Through Vendor Final Documents. ( As per Siemens base )
</t>
  </si>
  <si>
    <t xml:space="preserve">TOTAL   : </t>
  </si>
  <si>
    <t>Spare</t>
  </si>
  <si>
    <t>(APPENDIX "A")</t>
  </si>
  <si>
    <t>(APPENDIX "B")</t>
  </si>
  <si>
    <t>QTY</t>
  </si>
  <si>
    <t>Note 1 : Shall Be Finalized After Purchase Through Vendor Final Documents.</t>
  </si>
  <si>
    <t xml:space="preserve"> INST./CONTROL UPS 110 VAC POWER CONSUMPTION TABLE</t>
  </si>
  <si>
    <t>DCS SYSTEM PANEL
 (AS PER APPENDEX "A")</t>
  </si>
  <si>
    <t>ESD SYSTEM PANEL
 (AS PER APPENDEX "A")</t>
  </si>
  <si>
    <t>DCS MARSHALING PANEL
 (AS PER APPENDEX "B")</t>
  </si>
  <si>
    <t>ESD MARSHALING PANEL
 (AS PER APPENDEX "B")</t>
  </si>
  <si>
    <t>TABLE 2</t>
  </si>
  <si>
    <t>TOTAL POWER CONSUMPTION CONSIDERING  SPARE CAPACITY (W)</t>
  </si>
  <si>
    <t>DI-NR :</t>
  </si>
  <si>
    <t>DI Module
32 Channel</t>
  </si>
  <si>
    <t>DO Module
32 Channel</t>
  </si>
  <si>
    <t>AI Module
16 Channel</t>
  </si>
  <si>
    <t>AO Module
8 Channel</t>
  </si>
  <si>
    <t>AI Module
6 Channel</t>
  </si>
  <si>
    <t>DI Module
24 Channel</t>
  </si>
  <si>
    <t>DO Module
10 Channel</t>
  </si>
  <si>
    <t>DO-NR :</t>
  </si>
  <si>
    <t>DO-R :</t>
  </si>
  <si>
    <t>AI-NR :</t>
  </si>
  <si>
    <t>AI-R :</t>
  </si>
  <si>
    <t>AO-R :</t>
  </si>
  <si>
    <t>DCS SYSTEM  PANEL
(As per last DCS I/O List)</t>
  </si>
  <si>
    <t>ESD SYSTEM  PANEL
(As per last DCS I/O List)</t>
  </si>
  <si>
    <t>DI-R :</t>
  </si>
  <si>
    <t xml:space="preserve"> TOTAL POWER CONSUMPTION (W)</t>
  </si>
  <si>
    <t>ESD MARSHALING  PANEL</t>
  </si>
  <si>
    <t>DCS MARSHALING  PANEL</t>
  </si>
  <si>
    <t>TOTAL POWER CONSUMPTION FOR 5 MIN BACK UP TIME (W) (Note 3)</t>
  </si>
  <si>
    <t>TOTAL POWER CONSUMPTION FOR 24 HOURS BACK UP TIME (W) (Note 3)</t>
  </si>
  <si>
    <t>AUG.2023</t>
  </si>
  <si>
    <t>TOTAL POWER CONSUMPTION CONSIDERING SPARE CAPACITYFOR 5 MIN BACK UP TIME (W)</t>
  </si>
  <si>
    <t>TOTAL POWER CONSUMPTION CONSIDERING SPARE CAPACITY FOR 24 HOURS BACK UP TIME (W)</t>
  </si>
  <si>
    <t>شماره صفحه: 1 از 8</t>
  </si>
  <si>
    <t>شماره صفحه: 2 از 8</t>
  </si>
  <si>
    <t>شماره صفحه: 3 از 8</t>
  </si>
  <si>
    <t>شماره صفحه: 4 از 8</t>
  </si>
  <si>
    <t>شماره صفحه: 5 از 8</t>
  </si>
  <si>
    <t>شماره صفحه: 6 از 8</t>
  </si>
  <si>
    <t>شماره صفحه: 8 از 8</t>
  </si>
  <si>
    <t>ESTIMATTED I/O
(NOTE 3)</t>
  </si>
  <si>
    <t>Power Supply for CPUs 
( 2 No. redundant)</t>
  </si>
  <si>
    <t>شماره صفحه: 7 از 8</t>
  </si>
  <si>
    <t>W007S</t>
  </si>
  <si>
    <t xml:space="preserve"> I/O LIST FOR CONTROL SYSTM-EXTENTION OF BINAK BK MANIFOLD</t>
  </si>
  <si>
    <t>BK-W007S-PEDCO-110-IN-LI-0002</t>
  </si>
  <si>
    <t xml:space="preserve"> I/O LIST FOR ESD SYSTEM-EXTENTION OF BINAK BK MANIFOLD</t>
  </si>
  <si>
    <t>BK-W007S-PEDCO-110-IN-LI-0003</t>
  </si>
  <si>
    <t xml:space="preserve"> I/O LIST FOR F&amp;G SYSTEM-EXTENTION OF BINAK BK MANIFOLD</t>
  </si>
  <si>
    <t>BK-W007S-PEDCO-110-IN-LI-0004</t>
  </si>
  <si>
    <t>BLOCK DIAGRAM CONFIGURATION FOR CONT./ESD/F&amp;G SYS. - EXT. OF BINAK B/C MANI.</t>
  </si>
  <si>
    <t>BK-W007S-PEDCO-110-IN-DG-0001</t>
  </si>
  <si>
    <t>OPERATOR WORKSTATION (INCLUDING DCS, ESD)</t>
  </si>
  <si>
    <t>PRINTER  (Note 2)</t>
  </si>
  <si>
    <t>24hr.
for Quiescence</t>
  </si>
  <si>
    <t>5 MIN
for alarm mode</t>
  </si>
  <si>
    <t>FEB.2023</t>
  </si>
  <si>
    <t>SEP.2022</t>
  </si>
  <si>
    <t>1 set</t>
  </si>
  <si>
    <t>Socket - 110 VAC</t>
  </si>
  <si>
    <t xml:space="preserve">UNIT POWER CONSUMPTION (W) </t>
  </si>
  <si>
    <t xml:space="preserve">TOTAL POWER CONSUMPTION (W)
</t>
  </si>
  <si>
    <t>Power Supply for CPUs
 ( 2 No. redundant)</t>
  </si>
  <si>
    <t>1 SET</t>
  </si>
  <si>
    <t>UNIT POWER CONSUMPTION (W) (Note1) ( 1.5 contingency)</t>
  </si>
  <si>
    <t>TOTAL POWER CONSUMPTION FOR NEW SYSTEMS(W)</t>
  </si>
  <si>
    <t>TOTAL POWER CONSUMPTION CONSIDERING SPARE CAPACITY FOR NEW SYSTEMS (W)</t>
  </si>
  <si>
    <t>TOTAL POWER CONSUMPTION CONSIDERING SPARE CAPACITY FOR EXISTING AND NEW SYSTEMS(KW)</t>
  </si>
  <si>
    <t>Note 1 : Shall Be Finalized After Purchase Through Vendor Final Documents.
Note 2 : Power Consumption of panels have been estimatted considering project I/O count. Refer to ''I/O List For Control System - Extension of Binak B/C Manifold  Doc.No.BK-W007S-PEDCO-110-IN-LI-0002 , I/O List For ESD System - Extension of Binak B/C Manifold  Doc.No.BK-W007S-PEDCO-110-IN-LI-0003 , I/O List For F&amp;G System Doc.No.BK-GCS-PEDCO-120-IN-LI-0004''.
Note 3: Through 110 VAC to 24 VDC convertor which shall be provided by UPS vendor. According to IPS-E-IN-180 (first edition may 2013) part 6.1, back up time for additional power consumption required for existing system shall be considered 2 hours.</t>
  </si>
  <si>
    <t>ADDITIONAL POWER CONSUMPTION REQUIRED FOR EXISTING SYSTEMS (DUE TO CLIENT REQUEST NOTE 3)</t>
  </si>
  <si>
    <t>ESTIMATTED I/O
(NOTE 2)</t>
  </si>
  <si>
    <t>Note 2: DC charger shall supply 2.6 KW + Spare, for 24H  back up time but also it shall be capable to prepare 1.48 KW+ Spare, as a peak power consumption in alarming conditions for 5 Min back up time. it shall be considered during battery sizing in related documents.</t>
  </si>
  <si>
    <t>Note 3: Power Consumption of panels have been estimatted considering project I/O count. Refer to ''I/O List For Control System - Extension of Binak B/C Manifold  Doc.No.BK-W007S-PEDCO-110-IN-LI-0002 , I/O List For ESD System - Extension of Binak B/C Manifold  Doc.No.BK-W007S-PEDCO-110-IN-LI-0003 , I/O List For F&amp;G System Doc.No.BK-GCS-PEDCO-120-IN-LI-0004.</t>
  </si>
  <si>
    <t>Note 4: F&amp;G system power shall meet NFPA 72. F&amp;G system shall be powered from the 24 VDC uninterrupted power supply which is totally independent and provided by battery for a period of 24 hours back-up (24 hours back up for system normal operating without alarming devices and at the end of this time 5 minutes for activation of all alarming devices). Battery charging shall be automatic, with double battery chargers.</t>
  </si>
  <si>
    <t xml:space="preserve"> TOTAL POWER CONSUMPTION FOR ALARM MODE  (W)
(Note 2,4)</t>
  </si>
  <si>
    <t>TOTAL POWER CONSUMPTION FOR  QUIESENCE MODE(W)
(Note 2,4)</t>
  </si>
  <si>
    <t>A.M.Mohseni</t>
  </si>
  <si>
    <t>400
( for Quiescence)</t>
  </si>
  <si>
    <t>140
(for Quiescence mode)</t>
  </si>
  <si>
    <t>500
(for alarm mode)</t>
  </si>
  <si>
    <t xml:space="preserve">I&amp;C POWER CONSUMPTION SAMMARY-EXTENSION OF BINAK B/C MANIFOLD </t>
  </si>
  <si>
    <r>
      <t xml:space="preserve">I&amp;C POWER CONSUMPTION SAMMARY- EXTENSION OF BINAK B/C MANIFOLD 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</si>
  <si>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Class: 1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</si>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</sst>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trike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ck">
        <color rgb="FF000000"/>
      </top>
      <bottom/>
      <diagonal/>
    </border>
    <border>
      <left/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/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indexed="64"/>
      </top>
      <bottom/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423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2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3" fillId="0" borderId="0" xfId="21" applyFont="1" applyAlignment="1">
      <alignment horizontal="left" vertical="top"/>
    </xf>
    <xf numFmtId="17" fontId="24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5" fillId="0" borderId="0" xfId="21" applyFont="1" applyAlignment="1">
      <alignment vertical="center" readingOrder="1"/>
    </xf>
    <xf numFmtId="0" fontId="25" fillId="0" borderId="0" xfId="21" applyFont="1" applyAlignment="1">
      <alignment vertical="center" wrapText="1"/>
    </xf>
    <xf numFmtId="0" fontId="1" fillId="0" borderId="35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7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6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/>
    </xf>
    <xf numFmtId="0" fontId="29" fillId="0" borderId="0" xfId="21" applyFont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7" fillId="0" borderId="12" xfId="44" applyFont="1" applyBorder="1" applyAlignment="1">
      <alignment vertical="center"/>
    </xf>
    <xf numFmtId="0" fontId="37" fillId="0" borderId="1" xfId="44" applyFont="1" applyBorder="1" applyAlignment="1">
      <alignment vertical="center"/>
    </xf>
    <xf numFmtId="0" fontId="4" fillId="0" borderId="0" xfId="44" applyFont="1" applyAlignment="1">
      <alignment vertical="center"/>
    </xf>
    <xf numFmtId="0" fontId="37" fillId="0" borderId="0" xfId="44" applyFont="1" applyAlignment="1">
      <alignment vertical="center"/>
    </xf>
    <xf numFmtId="0" fontId="41" fillId="0" borderId="0" xfId="36" applyFont="1" applyAlignment="1">
      <alignment vertical="center" wrapText="1" readingOrder="1"/>
    </xf>
    <xf numFmtId="0" fontId="41" fillId="0" borderId="1" xfId="36" applyFont="1" applyBorder="1" applyAlignment="1">
      <alignment vertical="center" wrapText="1" readingOrder="1"/>
    </xf>
    <xf numFmtId="0" fontId="41" fillId="0" borderId="12" xfId="36" applyFont="1" applyBorder="1" applyAlignment="1">
      <alignment vertical="center" wrapText="1" readingOrder="1"/>
    </xf>
    <xf numFmtId="0" fontId="42" fillId="0" borderId="12" xfId="36" applyFont="1" applyBorder="1" applyAlignment="1">
      <alignment vertical="top" wrapText="1" readingOrder="1"/>
    </xf>
    <xf numFmtId="0" fontId="39" fillId="0" borderId="0" xfId="36" applyFont="1" applyAlignment="1">
      <alignment horizontal="center" vertical="center" wrapText="1" readingOrder="1"/>
    </xf>
    <xf numFmtId="0" fontId="2" fillId="0" borderId="2" xfId="21" applyBorder="1" applyAlignment="1">
      <alignment horizontal="center" vertical="center"/>
    </xf>
    <xf numFmtId="0" fontId="37" fillId="0" borderId="0" xfId="21" applyFont="1"/>
    <xf numFmtId="0" fontId="39" fillId="0" borderId="0" xfId="36" applyFont="1" applyAlignment="1">
      <alignment horizontal="center" vertical="center" textRotation="90" wrapText="1" readingOrder="1"/>
    </xf>
    <xf numFmtId="0" fontId="2" fillId="0" borderId="0" xfId="21" applyAlignment="1">
      <alignment horizontal="center"/>
    </xf>
    <xf numFmtId="49" fontId="17" fillId="0" borderId="0" xfId="21" applyNumberFormat="1" applyFont="1" applyAlignment="1">
      <alignment horizontal="center"/>
    </xf>
    <xf numFmtId="0" fontId="37" fillId="0" borderId="0" xfId="44" applyFont="1" applyAlignment="1">
      <alignment horizontal="center" vertical="center"/>
    </xf>
    <xf numFmtId="0" fontId="2" fillId="0" borderId="14" xfId="21" applyBorder="1" applyAlignment="1">
      <alignment horizontal="center"/>
    </xf>
    <xf numFmtId="0" fontId="39" fillId="0" borderId="97" xfId="36" applyFont="1" applyBorder="1" applyAlignment="1">
      <alignment horizontal="center" vertical="center" wrapText="1" readingOrder="1"/>
    </xf>
    <xf numFmtId="0" fontId="39" fillId="0" borderId="98" xfId="36" applyFont="1" applyBorder="1" applyAlignment="1">
      <alignment horizontal="center" vertical="center" wrapText="1" readingOrder="1"/>
    </xf>
    <xf numFmtId="0" fontId="39" fillId="0" borderId="98" xfId="36" applyFont="1" applyBorder="1" applyAlignment="1">
      <alignment horizontal="center" vertical="center" textRotation="90" wrapText="1" readingOrder="1"/>
    </xf>
    <xf numFmtId="0" fontId="2" fillId="0" borderId="98" xfId="21" applyBorder="1" applyAlignment="1">
      <alignment horizontal="center" vertical="center"/>
    </xf>
    <xf numFmtId="0" fontId="39" fillId="0" borderId="99" xfId="36" applyFont="1" applyBorder="1" applyAlignment="1">
      <alignment horizontal="center" vertical="center" wrapText="1" readingOrder="1"/>
    </xf>
    <xf numFmtId="0" fontId="39" fillId="0" borderId="14" xfId="36" applyFont="1" applyBorder="1" applyAlignment="1">
      <alignment horizontal="center" vertical="center" wrapText="1" readingOrder="1"/>
    </xf>
    <xf numFmtId="0" fontId="39" fillId="0" borderId="83" xfId="36" applyFont="1" applyBorder="1" applyAlignment="1">
      <alignment horizontal="center" vertical="center" wrapText="1" readingOrder="1"/>
    </xf>
    <xf numFmtId="49" fontId="17" fillId="0" borderId="12" xfId="21" applyNumberFormat="1" applyFont="1" applyBorder="1"/>
    <xf numFmtId="49" fontId="17" fillId="0" borderId="1" xfId="21" applyNumberFormat="1" applyFont="1" applyBorder="1"/>
    <xf numFmtId="0" fontId="38" fillId="0" borderId="0" xfId="36" applyFont="1" applyAlignment="1">
      <alignment horizontal="center" vertical="center" wrapText="1" readingOrder="1"/>
    </xf>
    <xf numFmtId="0" fontId="40" fillId="0" borderId="0" xfId="36" applyFont="1" applyAlignment="1">
      <alignment horizontal="center" vertical="center" wrapText="1" readingOrder="1"/>
    </xf>
    <xf numFmtId="0" fontId="39" fillId="0" borderId="0" xfId="36" applyFont="1" applyAlignment="1">
      <alignment horizontal="left" vertical="center" wrapText="1" readingOrder="1"/>
    </xf>
    <xf numFmtId="0" fontId="2" fillId="0" borderId="32" xfId="21" applyBorder="1" applyAlignment="1">
      <alignment horizontal="center" vertical="center"/>
    </xf>
    <xf numFmtId="0" fontId="39" fillId="0" borderId="135" xfId="36" applyFont="1" applyBorder="1" applyAlignment="1">
      <alignment horizontal="center" vertical="center" wrapText="1" readingOrder="1"/>
    </xf>
    <xf numFmtId="0" fontId="39" fillId="0" borderId="14" xfId="36" applyFont="1" applyBorder="1" applyAlignment="1">
      <alignment horizontal="left" vertical="center" wrapText="1" readingOrder="1"/>
    </xf>
    <xf numFmtId="0" fontId="39" fillId="0" borderId="15" xfId="36" applyFont="1" applyBorder="1" applyAlignment="1">
      <alignment horizontal="left" vertical="center" wrapText="1" readingOrder="1"/>
    </xf>
    <xf numFmtId="0" fontId="39" fillId="0" borderId="7" xfId="36" applyFont="1" applyBorder="1" applyAlignment="1">
      <alignment vertical="center" wrapText="1" readingOrder="1"/>
    </xf>
    <xf numFmtId="0" fontId="39" fillId="0" borderId="0" xfId="36" applyFont="1" applyAlignment="1">
      <alignment vertical="center" wrapText="1" readingOrder="1"/>
    </xf>
    <xf numFmtId="0" fontId="39" fillId="0" borderId="7" xfId="36" applyFont="1" applyBorder="1" applyAlignment="1">
      <alignment vertical="center" readingOrder="1"/>
    </xf>
    <xf numFmtId="0" fontId="39" fillId="0" borderId="0" xfId="36" applyFont="1" applyAlignment="1">
      <alignment horizontal="left" vertical="center" readingOrder="1"/>
    </xf>
    <xf numFmtId="0" fontId="39" fillId="0" borderId="126" xfId="36" applyFont="1" applyBorder="1" applyAlignment="1">
      <alignment horizontal="center" vertical="center" wrapText="1" readingOrder="1"/>
    </xf>
    <xf numFmtId="0" fontId="2" fillId="0" borderId="126" xfId="21" applyBorder="1" applyAlignment="1">
      <alignment horizontal="center" vertical="center"/>
    </xf>
    <xf numFmtId="0" fontId="2" fillId="0" borderId="129" xfId="21" applyBorder="1" applyAlignment="1">
      <alignment horizontal="center" vertical="center"/>
    </xf>
    <xf numFmtId="0" fontId="39" fillId="0" borderId="129" xfId="36" applyFont="1" applyBorder="1" applyAlignment="1">
      <alignment horizontal="center" vertical="center" wrapText="1" readingOrder="1"/>
    </xf>
    <xf numFmtId="0" fontId="39" fillId="0" borderId="1" xfId="36" applyFont="1" applyBorder="1" applyAlignment="1">
      <alignment horizontal="left" vertical="center" wrapText="1" readingOrder="1"/>
    </xf>
    <xf numFmtId="0" fontId="43" fillId="0" borderId="0" xfId="36" applyFont="1" applyAlignment="1">
      <alignment horizontal="left" vertical="center" wrapText="1" readingOrder="1"/>
    </xf>
    <xf numFmtId="0" fontId="43" fillId="0" borderId="1" xfId="36" applyFont="1" applyBorder="1" applyAlignment="1">
      <alignment horizontal="left" vertical="center" wrapText="1" readingOrder="1"/>
    </xf>
    <xf numFmtId="0" fontId="39" fillId="0" borderId="0" xfId="36" applyFont="1" applyAlignment="1">
      <alignment horizontal="left" vertical="top" wrapText="1" readingOrder="1"/>
    </xf>
    <xf numFmtId="0" fontId="42" fillId="0" borderId="0" xfId="36" applyFont="1" applyAlignment="1">
      <alignment horizontal="left" vertical="top" wrapText="1" readingOrder="1"/>
    </xf>
    <xf numFmtId="0" fontId="43" fillId="0" borderId="14" xfId="36" applyFont="1" applyBorder="1" applyAlignment="1">
      <alignment horizontal="left" vertical="center" wrapText="1" readingOrder="1"/>
    </xf>
    <xf numFmtId="1" fontId="12" fillId="0" borderId="2" xfId="21" applyNumberFormat="1" applyFont="1" applyBorder="1" applyAlignment="1">
      <alignment horizontal="center" vertical="center"/>
    </xf>
    <xf numFmtId="1" fontId="12" fillId="0" borderId="31" xfId="21" applyNumberFormat="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31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7" xfId="21" applyNumberFormat="1" applyBorder="1" applyAlignment="1">
      <alignment horizontal="center" vertical="center"/>
    </xf>
    <xf numFmtId="49" fontId="2" fillId="0" borderId="38" xfId="21" applyNumberFormat="1" applyBorder="1" applyAlignment="1">
      <alignment horizontal="center" vertical="center"/>
    </xf>
    <xf numFmtId="0" fontId="2" fillId="0" borderId="37" xfId="21" applyBorder="1" applyAlignment="1">
      <alignment horizontal="center" vertical="center"/>
    </xf>
    <xf numFmtId="0" fontId="2" fillId="0" borderId="38" xfId="2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9" xfId="2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Border="1" applyAlignment="1">
      <alignment horizontal="center" vertical="center"/>
    </xf>
    <xf numFmtId="49" fontId="2" fillId="0" borderId="39" xfId="21" quotePrefix="1" applyNumberFormat="1" applyBorder="1" applyAlignment="1">
      <alignment horizontal="center" vertical="center"/>
    </xf>
    <xf numFmtId="49" fontId="2" fillId="0" borderId="38" xfId="21" quotePrefix="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Border="1" applyAlignment="1">
      <alignment horizontal="right" vertical="center"/>
    </xf>
    <xf numFmtId="0" fontId="30" fillId="0" borderId="6" xfId="21" applyFont="1" applyBorder="1" applyAlignment="1">
      <alignment horizontal="right" vertical="center"/>
    </xf>
    <xf numFmtId="0" fontId="30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31" xfId="21" applyNumberFormat="1" applyFont="1" applyBorder="1" applyAlignment="1">
      <alignment horizontal="center" vertical="center"/>
    </xf>
    <xf numFmtId="1" fontId="1" fillId="0" borderId="42" xfId="21" applyNumberFormat="1" applyFont="1" applyBorder="1" applyAlignment="1">
      <alignment horizontal="center" vertical="center"/>
    </xf>
    <xf numFmtId="1" fontId="17" fillId="0" borderId="42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1" fontId="26" fillId="0" borderId="41" xfId="21" applyNumberFormat="1" applyFont="1" applyBorder="1" applyAlignment="1">
      <alignment horizontal="center" vertical="center" wrapText="1"/>
    </xf>
    <xf numFmtId="1" fontId="26" fillId="0" borderId="32" xfId="21" applyNumberFormat="1" applyFont="1" applyBorder="1" applyAlignment="1">
      <alignment horizontal="center" vertical="center" wrapText="1"/>
    </xf>
    <xf numFmtId="1" fontId="26" fillId="0" borderId="33" xfId="21" applyNumberFormat="1" applyFont="1" applyBorder="1" applyAlignment="1">
      <alignment horizontal="center" vertical="center" wrapText="1"/>
    </xf>
    <xf numFmtId="1" fontId="26" fillId="0" borderId="42" xfId="21" applyNumberFormat="1" applyFont="1" applyBorder="1" applyAlignment="1">
      <alignment horizontal="center" vertical="center" wrapText="1"/>
    </xf>
    <xf numFmtId="1" fontId="26" fillId="0" borderId="2" xfId="21" applyNumberFormat="1" applyFont="1" applyBorder="1" applyAlignment="1">
      <alignment horizontal="center" vertical="center" wrapText="1"/>
    </xf>
    <xf numFmtId="1" fontId="26" fillId="0" borderId="31" xfId="21" applyNumberFormat="1" applyFont="1" applyBorder="1" applyAlignment="1">
      <alignment horizontal="center" vertical="center" wrapText="1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4" fillId="0" borderId="35" xfId="21" applyNumberFormat="1" applyFont="1" applyBorder="1" applyAlignment="1">
      <alignment horizontal="center" vertical="center" wrapText="1"/>
    </xf>
    <xf numFmtId="1" fontId="35" fillId="0" borderId="6" xfId="21" applyNumberFormat="1" applyFont="1" applyBorder="1" applyAlignment="1">
      <alignment horizontal="center" vertical="center" wrapText="1"/>
    </xf>
    <xf numFmtId="1" fontId="35" fillId="0" borderId="19" xfId="21" applyNumberFormat="1" applyFont="1" applyBorder="1" applyAlignment="1">
      <alignment horizontal="center" vertical="center" wrapText="1"/>
    </xf>
    <xf numFmtId="1" fontId="35" fillId="0" borderId="12" xfId="21" applyNumberFormat="1" applyFont="1" applyBorder="1" applyAlignment="1">
      <alignment horizontal="center" vertical="center" wrapText="1"/>
    </xf>
    <xf numFmtId="1" fontId="35" fillId="0" borderId="0" xfId="21" applyNumberFormat="1" applyFont="1" applyAlignment="1">
      <alignment horizontal="center" vertical="center" wrapText="1"/>
    </xf>
    <xf numFmtId="1" fontId="35" fillId="0" borderId="1" xfId="21" applyNumberFormat="1" applyFont="1" applyBorder="1" applyAlignment="1">
      <alignment horizontal="center" vertical="center" wrapText="1"/>
    </xf>
    <xf numFmtId="1" fontId="35" fillId="0" borderId="34" xfId="21" applyNumberFormat="1" applyFont="1" applyBorder="1" applyAlignment="1">
      <alignment horizontal="center" vertical="center" wrapText="1"/>
    </xf>
    <xf numFmtId="1" fontId="35" fillId="0" borderId="9" xfId="21" applyNumberFormat="1" applyFont="1" applyBorder="1" applyAlignment="1">
      <alignment horizontal="center" vertical="center" wrapText="1"/>
    </xf>
    <xf numFmtId="1" fontId="35" fillId="0" borderId="16" xfId="21" applyNumberFormat="1" applyFont="1" applyBorder="1" applyAlignment="1">
      <alignment horizontal="center" vertical="center" wrapText="1"/>
    </xf>
    <xf numFmtId="1" fontId="22" fillId="0" borderId="2" xfId="21" applyNumberFormat="1" applyFont="1" applyBorder="1" applyAlignment="1">
      <alignment horizontal="center" vertical="center" wrapText="1"/>
    </xf>
    <xf numFmtId="1" fontId="29" fillId="0" borderId="2" xfId="21" applyNumberFormat="1" applyFont="1" applyBorder="1" applyAlignment="1">
      <alignment horizontal="center" vertical="center"/>
    </xf>
    <xf numFmtId="1" fontId="29" fillId="0" borderId="2" xfId="21" applyNumberFormat="1" applyFont="1" applyBorder="1" applyAlignment="1">
      <alignment horizontal="center" vertical="center" wrapText="1"/>
    </xf>
    <xf numFmtId="1" fontId="29" fillId="0" borderId="24" xfId="21" applyNumberFormat="1" applyFont="1" applyBorder="1" applyAlignment="1">
      <alignment horizontal="center" vertical="center"/>
    </xf>
    <xf numFmtId="1" fontId="29" fillId="0" borderId="25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39" fillId="0" borderId="126" xfId="36" applyFont="1" applyBorder="1" applyAlignment="1">
      <alignment horizontal="center" vertical="center" wrapText="1" readingOrder="1"/>
    </xf>
    <xf numFmtId="0" fontId="39" fillId="0" borderId="127" xfId="36" applyFont="1" applyBorder="1" applyAlignment="1">
      <alignment horizontal="center" vertical="center" wrapText="1" readingOrder="1"/>
    </xf>
    <xf numFmtId="0" fontId="4" fillId="2" borderId="123" xfId="21" applyFont="1" applyFill="1" applyBorder="1" applyAlignment="1">
      <alignment horizontal="center" vertical="center" wrapText="1"/>
    </xf>
    <xf numFmtId="0" fontId="4" fillId="2" borderId="126" xfId="2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0" borderId="126" xfId="21" applyBorder="1" applyAlignment="1">
      <alignment horizontal="center" vertical="center"/>
    </xf>
    <xf numFmtId="0" fontId="4" fillId="0" borderId="10" xfId="44" applyFont="1" applyBorder="1" applyAlignment="1">
      <alignment horizontal="center" vertical="center" wrapText="1"/>
    </xf>
    <xf numFmtId="0" fontId="4" fillId="0" borderId="4" xfId="44" applyFont="1" applyBorder="1" applyAlignment="1">
      <alignment horizontal="center" vertical="center" wrapText="1"/>
    </xf>
    <xf numFmtId="0" fontId="4" fillId="0" borderId="11" xfId="44" applyFont="1" applyBorder="1" applyAlignment="1">
      <alignment horizontal="center" vertical="center" wrapText="1"/>
    </xf>
    <xf numFmtId="0" fontId="4" fillId="0" borderId="13" xfId="44" applyFont="1" applyBorder="1" applyAlignment="1">
      <alignment horizontal="center" vertical="center" wrapText="1"/>
    </xf>
    <xf numFmtId="0" fontId="4" fillId="0" borderId="14" xfId="44" applyFont="1" applyBorder="1" applyAlignment="1">
      <alignment horizontal="center" vertical="center" wrapText="1"/>
    </xf>
    <xf numFmtId="0" fontId="4" fillId="0" borderId="15" xfId="44" applyFont="1" applyBorder="1" applyAlignment="1">
      <alignment horizontal="center" vertical="center" wrapText="1"/>
    </xf>
    <xf numFmtId="0" fontId="17" fillId="0" borderId="4" xfId="44" quotePrefix="1" applyFont="1" applyBorder="1" applyAlignment="1">
      <alignment horizontal="left" vertical="center" wrapText="1"/>
    </xf>
    <xf numFmtId="0" fontId="17" fillId="0" borderId="4" xfId="44" applyFont="1" applyBorder="1" applyAlignment="1">
      <alignment horizontal="left" vertical="center" wrapText="1"/>
    </xf>
    <xf numFmtId="0" fontId="17" fillId="0" borderId="0" xfId="44" applyFont="1" applyAlignment="1">
      <alignment horizontal="left" vertical="center" wrapText="1"/>
    </xf>
    <xf numFmtId="0" fontId="17" fillId="0" borderId="14" xfId="44" applyFont="1" applyBorder="1" applyAlignment="1">
      <alignment horizontal="left" vertical="center" wrapText="1"/>
    </xf>
    <xf numFmtId="0" fontId="41" fillId="2" borderId="122" xfId="36" applyFont="1" applyFill="1" applyBorder="1" applyAlignment="1">
      <alignment horizontal="center" vertical="center" wrapText="1" readingOrder="1"/>
    </xf>
    <xf numFmtId="0" fontId="41" fillId="2" borderId="123" xfId="36" applyFont="1" applyFill="1" applyBorder="1" applyAlignment="1">
      <alignment horizontal="center" vertical="center" wrapText="1" readingOrder="1"/>
    </xf>
    <xf numFmtId="0" fontId="41" fillId="2" borderId="125" xfId="36" applyFont="1" applyFill="1" applyBorder="1" applyAlignment="1">
      <alignment horizontal="center" vertical="center" wrapText="1" readingOrder="1"/>
    </xf>
    <xf numFmtId="0" fontId="41" fillId="2" borderId="126" xfId="36" applyFont="1" applyFill="1" applyBorder="1" applyAlignment="1">
      <alignment horizontal="center" vertical="center" wrapText="1" readingOrder="1"/>
    </xf>
    <xf numFmtId="0" fontId="38" fillId="4" borderId="27" xfId="36" applyFont="1" applyFill="1" applyBorder="1" applyAlignment="1">
      <alignment horizontal="center" vertical="center" wrapText="1" readingOrder="1"/>
    </xf>
    <xf numFmtId="0" fontId="38" fillId="4" borderId="28" xfId="36" applyFont="1" applyFill="1" applyBorder="1" applyAlignment="1">
      <alignment horizontal="center" vertical="center" wrapText="1" readingOrder="1"/>
    </xf>
    <xf numFmtId="0" fontId="38" fillId="4" borderId="29" xfId="36" applyFont="1" applyFill="1" applyBorder="1" applyAlignment="1">
      <alignment horizontal="center" vertical="center" wrapText="1" readingOrder="1"/>
    </xf>
    <xf numFmtId="0" fontId="40" fillId="0" borderId="13" xfId="36" applyFont="1" applyBorder="1" applyAlignment="1">
      <alignment horizontal="center" vertical="center" wrapText="1" readingOrder="1"/>
    </xf>
    <xf numFmtId="0" fontId="40" fillId="0" borderId="14" xfId="36" applyFont="1" applyBorder="1" applyAlignment="1">
      <alignment horizontal="center" vertical="center" wrapText="1" readingOrder="1"/>
    </xf>
    <xf numFmtId="0" fontId="40" fillId="0" borderId="15" xfId="36" applyFont="1" applyBorder="1" applyAlignment="1">
      <alignment horizontal="center" vertical="center" wrapText="1" readingOrder="1"/>
    </xf>
    <xf numFmtId="0" fontId="39" fillId="0" borderId="128" xfId="36" applyFont="1" applyBorder="1" applyAlignment="1">
      <alignment horizontal="center" vertical="center" wrapText="1" readingOrder="1"/>
    </xf>
    <xf numFmtId="0" fontId="39" fillId="0" borderId="129" xfId="36" applyFont="1" applyBorder="1" applyAlignment="1">
      <alignment horizontal="center" vertical="center" wrapText="1" readingOrder="1"/>
    </xf>
    <xf numFmtId="0" fontId="39" fillId="0" borderId="125" xfId="36" applyFont="1" applyBorder="1" applyAlignment="1">
      <alignment horizontal="center" vertical="center" wrapText="1" readingOrder="1"/>
    </xf>
    <xf numFmtId="0" fontId="40" fillId="4" borderId="27" xfId="36" applyFont="1" applyFill="1" applyBorder="1" applyAlignment="1">
      <alignment horizontal="center" vertical="center" wrapText="1" readingOrder="1"/>
    </xf>
    <xf numFmtId="0" fontId="40" fillId="4" borderId="28" xfId="36" applyFont="1" applyFill="1" applyBorder="1" applyAlignment="1">
      <alignment horizontal="center" vertical="center" wrapText="1" readingOrder="1"/>
    </xf>
    <xf numFmtId="0" fontId="40" fillId="4" borderId="29" xfId="36" applyFont="1" applyFill="1" applyBorder="1" applyAlignment="1">
      <alignment horizontal="center" vertical="center" wrapText="1" readingOrder="1"/>
    </xf>
    <xf numFmtId="0" fontId="38" fillId="0" borderId="136" xfId="36" applyFont="1" applyBorder="1" applyAlignment="1">
      <alignment horizontal="center" vertical="center" wrapText="1" readingOrder="1"/>
    </xf>
    <xf numFmtId="0" fontId="38" fillId="0" borderId="137" xfId="36" applyFont="1" applyBorder="1" applyAlignment="1">
      <alignment horizontal="center" vertical="center" wrapText="1" readingOrder="1"/>
    </xf>
    <xf numFmtId="0" fontId="38" fillId="0" borderId="138" xfId="36" applyFont="1" applyBorder="1" applyAlignment="1">
      <alignment horizontal="center" vertical="center" wrapText="1" readingOrder="1"/>
    </xf>
    <xf numFmtId="0" fontId="40" fillId="0" borderId="136" xfId="36" applyFont="1" applyBorder="1" applyAlignment="1">
      <alignment horizontal="center" vertical="center" wrapText="1" readingOrder="1"/>
    </xf>
    <xf numFmtId="0" fontId="40" fillId="0" borderId="137" xfId="36" applyFont="1" applyBorder="1" applyAlignment="1">
      <alignment horizontal="center" vertical="center" wrapText="1" readingOrder="1"/>
    </xf>
    <xf numFmtId="0" fontId="40" fillId="0" borderId="138" xfId="36" applyFont="1" applyBorder="1" applyAlignment="1">
      <alignment horizontal="center" vertical="center" wrapText="1" readingOrder="1"/>
    </xf>
    <xf numFmtId="0" fontId="38" fillId="0" borderId="13" xfId="36" applyFont="1" applyBorder="1" applyAlignment="1">
      <alignment horizontal="center" vertical="center" wrapText="1" readingOrder="1"/>
    </xf>
    <xf numFmtId="0" fontId="38" fillId="0" borderId="14" xfId="36" applyFont="1" applyBorder="1" applyAlignment="1">
      <alignment horizontal="center" vertical="center" wrapText="1" readingOrder="1"/>
    </xf>
    <xf numFmtId="0" fontId="2" fillId="0" borderId="126" xfId="21" applyBorder="1" applyAlignment="1">
      <alignment horizontal="center" vertical="center" wrapText="1"/>
    </xf>
    <xf numFmtId="0" fontId="39" fillId="0" borderId="130" xfId="36" applyFont="1" applyBorder="1" applyAlignment="1">
      <alignment horizontal="center" vertical="center" wrapText="1" readingOrder="1"/>
    </xf>
    <xf numFmtId="0" fontId="39" fillId="0" borderId="0" xfId="36" applyFont="1" applyAlignment="1">
      <alignment horizontal="left" vertical="center" wrapText="1" readingOrder="1"/>
    </xf>
    <xf numFmtId="0" fontId="41" fillId="2" borderId="124" xfId="36" applyFont="1" applyFill="1" applyBorder="1" applyAlignment="1">
      <alignment horizontal="center" vertical="center" wrapText="1" readingOrder="1"/>
    </xf>
    <xf numFmtId="0" fontId="41" fillId="2" borderId="127" xfId="36" applyFont="1" applyFill="1" applyBorder="1" applyAlignment="1">
      <alignment horizontal="center" vertical="center" wrapText="1" readingOrder="1"/>
    </xf>
    <xf numFmtId="0" fontId="38" fillId="0" borderId="27" xfId="36" applyFont="1" applyBorder="1" applyAlignment="1">
      <alignment horizontal="center" vertical="center" wrapText="1" readingOrder="1"/>
    </xf>
    <xf numFmtId="0" fontId="38" fillId="0" borderId="28" xfId="36" applyFont="1" applyBorder="1" applyAlignment="1">
      <alignment horizontal="center" vertical="center" wrapText="1" readingOrder="1"/>
    </xf>
    <xf numFmtId="0" fontId="39" fillId="0" borderId="121" xfId="36" applyFont="1" applyBorder="1" applyAlignment="1">
      <alignment horizontal="center" vertical="center" wrapText="1" readingOrder="1"/>
    </xf>
    <xf numFmtId="0" fontId="39" fillId="0" borderId="52" xfId="36" applyFont="1" applyBorder="1" applyAlignment="1">
      <alignment horizontal="center" vertical="center" wrapText="1" readingOrder="1"/>
    </xf>
    <xf numFmtId="0" fontId="39" fillId="0" borderId="54" xfId="36" applyFont="1" applyBorder="1" applyAlignment="1">
      <alignment horizontal="center" vertical="center" wrapText="1" readingOrder="1"/>
    </xf>
    <xf numFmtId="0" fontId="39" fillId="0" borderId="2" xfId="36" applyFont="1" applyBorder="1" applyAlignment="1">
      <alignment horizontal="center" vertical="center" wrapText="1" readingOrder="1"/>
    </xf>
    <xf numFmtId="0" fontId="39" fillId="0" borderId="24" xfId="36" applyFont="1" applyBorder="1" applyAlignment="1">
      <alignment horizontal="center" vertical="center" wrapText="1" readingOrder="1"/>
    </xf>
    <xf numFmtId="0" fontId="39" fillId="0" borderId="26" xfId="36" applyFont="1" applyBorder="1" applyAlignment="1">
      <alignment horizontal="center" vertical="center" wrapText="1" readingOrder="1"/>
    </xf>
    <xf numFmtId="0" fontId="39" fillId="0" borderId="31" xfId="36" applyFont="1" applyBorder="1" applyAlignment="1">
      <alignment horizontal="center" vertical="center" wrapText="1" readingOrder="1"/>
    </xf>
    <xf numFmtId="0" fontId="39" fillId="0" borderId="0" xfId="36" applyFont="1" applyAlignment="1">
      <alignment horizontal="left" vertical="top" wrapText="1" readingOrder="1"/>
    </xf>
    <xf numFmtId="0" fontId="42" fillId="0" borderId="0" xfId="36" applyFont="1" applyAlignment="1">
      <alignment horizontal="left" vertical="top" wrapText="1" readingOrder="1"/>
    </xf>
    <xf numFmtId="0" fontId="40" fillId="0" borderId="57" xfId="36" applyFont="1" applyBorder="1" applyAlignment="1">
      <alignment horizontal="center" vertical="center" wrapText="1" readingOrder="1"/>
    </xf>
    <xf numFmtId="0" fontId="40" fillId="0" borderId="58" xfId="36" applyFont="1" applyBorder="1" applyAlignment="1">
      <alignment horizontal="center" vertical="center" wrapText="1" readingOrder="1"/>
    </xf>
    <xf numFmtId="0" fontId="40" fillId="0" borderId="59" xfId="36" applyFont="1" applyBorder="1" applyAlignment="1">
      <alignment horizontal="center" vertical="center" wrapText="1" readingOrder="1"/>
    </xf>
    <xf numFmtId="0" fontId="38" fillId="0" borderId="29" xfId="36" applyFont="1" applyBorder="1" applyAlignment="1">
      <alignment horizontal="center" vertical="center" wrapText="1" readingOrder="1"/>
    </xf>
    <xf numFmtId="0" fontId="40" fillId="0" borderId="27" xfId="36" applyFont="1" applyBorder="1" applyAlignment="1">
      <alignment horizontal="center" vertical="center" wrapText="1" readingOrder="1"/>
    </xf>
    <xf numFmtId="0" fontId="40" fillId="0" borderId="28" xfId="36" applyFont="1" applyBorder="1" applyAlignment="1">
      <alignment horizontal="center" vertical="center" wrapText="1" readingOrder="1"/>
    </xf>
    <xf numFmtId="0" fontId="40" fillId="0" borderId="29" xfId="36" applyFont="1" applyBorder="1" applyAlignment="1">
      <alignment horizontal="center" vertical="center" wrapText="1" readingOrder="1"/>
    </xf>
    <xf numFmtId="0" fontId="39" fillId="0" borderId="63" xfId="36" applyFont="1" applyBorder="1" applyAlignment="1">
      <alignment horizontal="center" vertical="center" wrapText="1" readingOrder="1"/>
    </xf>
    <xf numFmtId="0" fontId="39" fillId="0" borderId="21" xfId="36" applyFont="1" applyBorder="1" applyAlignment="1">
      <alignment horizontal="center" vertical="center" wrapText="1" readingOrder="1"/>
    </xf>
    <xf numFmtId="0" fontId="39" fillId="0" borderId="64" xfId="36" applyFont="1" applyBorder="1" applyAlignment="1">
      <alignment horizontal="center" vertical="center" wrapText="1" readingOrder="1"/>
    </xf>
    <xf numFmtId="0" fontId="39" fillId="0" borderId="65" xfId="36" applyFont="1" applyBorder="1" applyAlignment="1">
      <alignment horizontal="center" vertical="center" wrapText="1" readingOrder="1"/>
    </xf>
    <xf numFmtId="0" fontId="39" fillId="0" borderId="62" xfId="36" applyFont="1" applyBorder="1" applyAlignment="1">
      <alignment horizontal="center" vertical="center" wrapText="1" readingOrder="1"/>
    </xf>
    <xf numFmtId="0" fontId="39" fillId="0" borderId="66" xfId="36" applyFont="1" applyBorder="1" applyAlignment="1">
      <alignment horizontal="center" vertical="center" wrapText="1" readingOrder="1"/>
    </xf>
    <xf numFmtId="0" fontId="39" fillId="0" borderId="120" xfId="36" applyFont="1" applyBorder="1" applyAlignment="1">
      <alignment horizontal="center" vertical="center" wrapText="1" readingOrder="1"/>
    </xf>
    <xf numFmtId="0" fontId="39" fillId="0" borderId="51" xfId="36" applyFont="1" applyBorder="1" applyAlignment="1">
      <alignment horizontal="center" vertical="center" wrapText="1" readingOrder="1"/>
    </xf>
    <xf numFmtId="0" fontId="39" fillId="0" borderId="32" xfId="36" applyFont="1" applyBorder="1" applyAlignment="1">
      <alignment horizontal="center" vertical="center" wrapText="1" readingOrder="1"/>
    </xf>
    <xf numFmtId="0" fontId="39" fillId="0" borderId="70" xfId="36" applyFont="1" applyBorder="1" applyAlignment="1">
      <alignment horizontal="center" vertical="center" wrapText="1" readingOrder="1"/>
    </xf>
    <xf numFmtId="0" fontId="39" fillId="0" borderId="33" xfId="36" applyFont="1" applyBorder="1" applyAlignment="1">
      <alignment horizontal="center" vertical="center" wrapText="1" readingOrder="1"/>
    </xf>
    <xf numFmtId="0" fontId="38" fillId="0" borderId="118" xfId="36" applyFont="1" applyBorder="1" applyAlignment="1">
      <alignment horizontal="center" vertical="center" wrapText="1" readingOrder="1"/>
    </xf>
    <xf numFmtId="0" fontId="38" fillId="0" borderId="4" xfId="36" applyFont="1" applyBorder="1" applyAlignment="1">
      <alignment horizontal="center" vertical="center" wrapText="1" readingOrder="1"/>
    </xf>
    <xf numFmtId="0" fontId="38" fillId="0" borderId="48" xfId="36" applyFont="1" applyBorder="1" applyAlignment="1">
      <alignment horizontal="center" vertical="center" wrapText="1" readingOrder="1"/>
    </xf>
    <xf numFmtId="0" fontId="38" fillId="0" borderId="0" xfId="36" applyFont="1" applyAlignment="1">
      <alignment horizontal="center" vertical="center" wrapText="1" readingOrder="1"/>
    </xf>
    <xf numFmtId="0" fontId="38" fillId="0" borderId="10" xfId="36" applyFont="1" applyBorder="1" applyAlignment="1">
      <alignment horizontal="center" vertical="center" wrapText="1" readingOrder="1"/>
    </xf>
    <xf numFmtId="0" fontId="38" fillId="0" borderId="11" xfId="36" applyFont="1" applyBorder="1" applyAlignment="1">
      <alignment horizontal="center" vertical="center" wrapText="1" readingOrder="1"/>
    </xf>
    <xf numFmtId="0" fontId="38" fillId="0" borderId="12" xfId="36" applyFont="1" applyBorder="1" applyAlignment="1">
      <alignment horizontal="center" vertical="center" wrapText="1" readingOrder="1"/>
    </xf>
    <xf numFmtId="0" fontId="38" fillId="0" borderId="1" xfId="36" applyFont="1" applyBorder="1" applyAlignment="1">
      <alignment horizontal="center" vertical="center" wrapText="1" readingOrder="1"/>
    </xf>
    <xf numFmtId="0" fontId="17" fillId="0" borderId="0" xfId="44" quotePrefix="1" applyFont="1" applyAlignment="1">
      <alignment horizontal="left" vertical="center" wrapText="1"/>
    </xf>
    <xf numFmtId="0" fontId="38" fillId="0" borderId="117" xfId="36" applyFont="1" applyBorder="1" applyAlignment="1">
      <alignment horizontal="center" vertical="center" wrapText="1" readingOrder="1"/>
    </xf>
    <xf numFmtId="0" fontId="38" fillId="0" borderId="119" xfId="36" applyFont="1" applyBorder="1" applyAlignment="1">
      <alignment horizontal="center" vertical="center" wrapText="1" readingOrder="1"/>
    </xf>
    <xf numFmtId="0" fontId="38" fillId="0" borderId="46" xfId="36" applyFont="1" applyBorder="1" applyAlignment="1">
      <alignment horizontal="center" vertical="center" wrapText="1" readingOrder="1"/>
    </xf>
    <xf numFmtId="0" fontId="38" fillId="0" borderId="47" xfId="36" applyFont="1" applyBorder="1" applyAlignment="1">
      <alignment horizontal="center" vertical="center" wrapText="1" readingOrder="1"/>
    </xf>
    <xf numFmtId="0" fontId="38" fillId="0" borderId="49" xfId="36" applyFont="1" applyBorder="1" applyAlignment="1">
      <alignment horizontal="center" vertical="center" wrapText="1" readingOrder="1"/>
    </xf>
    <xf numFmtId="0" fontId="2" fillId="0" borderId="0" xfId="44" applyAlignment="1">
      <alignment horizontal="left" vertical="center" wrapText="1"/>
    </xf>
    <xf numFmtId="0" fontId="2" fillId="0" borderId="0" xfId="44" applyAlignment="1">
      <alignment horizontal="left" vertical="center"/>
    </xf>
    <xf numFmtId="174" fontId="40" fillId="0" borderId="27" xfId="36" applyNumberFormat="1" applyFont="1" applyBorder="1" applyAlignment="1">
      <alignment horizontal="center" vertical="center" wrapText="1" readingOrder="1"/>
    </xf>
    <xf numFmtId="174" fontId="40" fillId="0" borderId="28" xfId="36" applyNumberFormat="1" applyFont="1" applyBorder="1" applyAlignment="1">
      <alignment horizontal="center" vertical="center" wrapText="1" readingOrder="1"/>
    </xf>
    <xf numFmtId="174" fontId="40" fillId="0" borderId="29" xfId="36" applyNumberFormat="1" applyFont="1" applyBorder="1" applyAlignment="1">
      <alignment horizontal="center" vertical="center" wrapText="1" readingOrder="1"/>
    </xf>
    <xf numFmtId="0" fontId="39" fillId="0" borderId="77" xfId="36" applyFont="1" applyBorder="1" applyAlignment="1">
      <alignment horizontal="center" vertical="center" wrapText="1" readingOrder="1"/>
    </xf>
    <xf numFmtId="0" fontId="39" fillId="0" borderId="44" xfId="36" applyFont="1" applyBorder="1" applyAlignment="1">
      <alignment horizontal="center" vertical="center" wrapText="1" readingOrder="1"/>
    </xf>
    <xf numFmtId="0" fontId="39" fillId="0" borderId="78" xfId="36" applyFont="1" applyBorder="1" applyAlignment="1">
      <alignment horizontal="center" vertical="center" wrapText="1" readingOrder="1"/>
    </xf>
    <xf numFmtId="0" fontId="39" fillId="0" borderId="8" xfId="36" applyFont="1" applyBorder="1" applyAlignment="1">
      <alignment horizontal="center" vertical="center" wrapText="1" readingOrder="1"/>
    </xf>
    <xf numFmtId="0" fontId="39" fillId="0" borderId="9" xfId="36" applyFont="1" applyBorder="1" applyAlignment="1">
      <alignment horizontal="center" vertical="center" wrapText="1" readingOrder="1"/>
    </xf>
    <xf numFmtId="0" fontId="39" fillId="0" borderId="16" xfId="36" applyFont="1" applyBorder="1" applyAlignment="1">
      <alignment horizontal="center" vertical="center" wrapText="1" readingOrder="1"/>
    </xf>
    <xf numFmtId="0" fontId="39" fillId="0" borderId="73" xfId="36" applyFont="1" applyBorder="1" applyAlignment="1">
      <alignment horizontal="center" vertical="center" wrapText="1" readingOrder="1"/>
    </xf>
    <xf numFmtId="0" fontId="39" fillId="0" borderId="56" xfId="36" applyFont="1" applyBorder="1" applyAlignment="1">
      <alignment horizontal="center" vertical="center" wrapText="1" readingOrder="1"/>
    </xf>
    <xf numFmtId="0" fontId="39" fillId="0" borderId="74" xfId="36" applyFont="1" applyBorder="1" applyAlignment="1">
      <alignment horizontal="center" vertical="center" wrapText="1" readingOrder="1"/>
    </xf>
    <xf numFmtId="0" fontId="39" fillId="0" borderId="45" xfId="36" applyFont="1" applyBorder="1" applyAlignment="1">
      <alignment horizontal="center" vertical="center" wrapText="1" readingOrder="1"/>
    </xf>
    <xf numFmtId="0" fontId="39" fillId="0" borderId="46" xfId="36" applyFont="1" applyBorder="1" applyAlignment="1">
      <alignment horizontal="center" vertical="center" wrapText="1" readingOrder="1"/>
    </xf>
    <xf numFmtId="0" fontId="39" fillId="0" borderId="131" xfId="36" applyFont="1" applyBorder="1" applyAlignment="1">
      <alignment horizontal="center" vertical="center" wrapText="1" readingOrder="1"/>
    </xf>
    <xf numFmtId="0" fontId="39" fillId="0" borderId="55" xfId="36" applyFont="1" applyBorder="1" applyAlignment="1">
      <alignment horizontal="center" vertical="center" wrapText="1" readingOrder="1"/>
    </xf>
    <xf numFmtId="0" fontId="39" fillId="0" borderId="72" xfId="36" applyFont="1" applyBorder="1" applyAlignment="1">
      <alignment horizontal="center" vertical="center" wrapText="1" readingOrder="1"/>
    </xf>
    <xf numFmtId="0" fontId="39" fillId="0" borderId="132" xfId="36" applyFont="1" applyBorder="1" applyAlignment="1">
      <alignment horizontal="center" vertical="center" wrapText="1" readingOrder="1"/>
    </xf>
    <xf numFmtId="0" fontId="39" fillId="0" borderId="133" xfId="36" applyFont="1" applyBorder="1" applyAlignment="1">
      <alignment horizontal="center" vertical="center" wrapText="1" readingOrder="1"/>
    </xf>
    <xf numFmtId="0" fontId="39" fillId="0" borderId="25" xfId="36" applyFont="1" applyBorder="1" applyAlignment="1">
      <alignment horizontal="center" vertical="center" wrapText="1" readingOrder="1"/>
    </xf>
    <xf numFmtId="0" fontId="39" fillId="0" borderId="30" xfId="36" applyFont="1" applyBorder="1" applyAlignment="1">
      <alignment horizontal="center" vertical="center" wrapText="1" readingOrder="1"/>
    </xf>
    <xf numFmtId="0" fontId="39" fillId="0" borderId="50" xfId="36" applyFont="1" applyBorder="1" applyAlignment="1">
      <alignment horizontal="center" vertical="center" wrapText="1" readingOrder="1"/>
    </xf>
    <xf numFmtId="0" fontId="39" fillId="0" borderId="115" xfId="36" applyFont="1" applyBorder="1" applyAlignment="1">
      <alignment horizontal="center" vertical="center" wrapText="1" readingOrder="1"/>
    </xf>
    <xf numFmtId="0" fontId="39" fillId="0" borderId="116" xfId="36" applyFont="1" applyBorder="1" applyAlignment="1">
      <alignment horizontal="center" vertical="center" wrapText="1" readingOrder="1"/>
    </xf>
    <xf numFmtId="0" fontId="39" fillId="0" borderId="79" xfId="36" applyFont="1" applyBorder="1" applyAlignment="1">
      <alignment horizontal="center" vertical="center" wrapText="1" readingOrder="1"/>
    </xf>
    <xf numFmtId="0" fontId="39" fillId="0" borderId="76" xfId="36" applyFont="1" applyBorder="1" applyAlignment="1">
      <alignment horizontal="center" vertical="center" wrapText="1" readingOrder="1"/>
    </xf>
    <xf numFmtId="0" fontId="39" fillId="0" borderId="7" xfId="36" applyFont="1" applyBorder="1" applyAlignment="1">
      <alignment horizontal="center" vertical="center" wrapText="1" readingOrder="1"/>
    </xf>
    <xf numFmtId="0" fontId="39" fillId="0" borderId="0" xfId="36" applyFont="1" applyAlignment="1">
      <alignment horizontal="center" vertical="center" wrapText="1" readingOrder="1"/>
    </xf>
    <xf numFmtId="0" fontId="39" fillId="0" borderId="20" xfId="36" applyFont="1" applyBorder="1" applyAlignment="1">
      <alignment horizontal="center" vertical="center" wrapText="1" readingOrder="1"/>
    </xf>
    <xf numFmtId="0" fontId="39" fillId="0" borderId="18" xfId="36" applyFont="1" applyBorder="1" applyAlignment="1">
      <alignment horizontal="center" vertical="center" wrapText="1" readingOrder="1"/>
    </xf>
    <xf numFmtId="0" fontId="39" fillId="0" borderId="80" xfId="36" applyFont="1" applyBorder="1" applyAlignment="1">
      <alignment horizontal="center" vertical="center" wrapText="1" readingOrder="1"/>
    </xf>
    <xf numFmtId="0" fontId="39" fillId="0" borderId="81" xfId="36" applyFont="1" applyBorder="1" applyAlignment="1">
      <alignment horizontal="center" vertical="center" wrapText="1" readingOrder="1"/>
    </xf>
    <xf numFmtId="0" fontId="39" fillId="0" borderId="82" xfId="36" applyFont="1" applyBorder="1" applyAlignment="1">
      <alignment horizontal="center" vertical="center" wrapText="1" readingOrder="1"/>
    </xf>
    <xf numFmtId="0" fontId="2" fillId="0" borderId="71" xfId="21" applyBorder="1" applyAlignment="1">
      <alignment horizontal="center" vertical="center"/>
    </xf>
    <xf numFmtId="0" fontId="2" fillId="0" borderId="134" xfId="21" applyBorder="1" applyAlignment="1">
      <alignment horizontal="center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13" xfId="21" applyFont="1" applyBorder="1" applyAlignment="1">
      <alignment horizontal="center" vertical="center" wrapText="1"/>
    </xf>
    <xf numFmtId="0" fontId="4" fillId="0" borderId="14" xfId="21" applyFont="1" applyBorder="1" applyAlignment="1">
      <alignment horizontal="center" vertical="center" wrapText="1"/>
    </xf>
    <xf numFmtId="0" fontId="41" fillId="0" borderId="41" xfId="36" applyFont="1" applyBorder="1" applyAlignment="1">
      <alignment horizontal="center" vertical="center" wrapText="1" readingOrder="1"/>
    </xf>
    <xf numFmtId="0" fontId="41" fillId="0" borderId="32" xfId="36" applyFont="1" applyBorder="1" applyAlignment="1">
      <alignment horizontal="center" vertical="center" wrapText="1" readingOrder="1"/>
    </xf>
    <xf numFmtId="0" fontId="41" fillId="0" borderId="33" xfId="36" applyFont="1" applyBorder="1" applyAlignment="1">
      <alignment horizontal="center" vertical="center" wrapText="1" readingOrder="1"/>
    </xf>
    <xf numFmtId="0" fontId="41" fillId="0" borderId="57" xfId="36" applyFont="1" applyBorder="1" applyAlignment="1">
      <alignment horizontal="center" vertical="center" wrapText="1" readingOrder="1"/>
    </xf>
    <xf numFmtId="0" fontId="41" fillId="0" borderId="58" xfId="36" applyFont="1" applyBorder="1" applyAlignment="1">
      <alignment horizontal="center" vertical="center" wrapText="1" readingOrder="1"/>
    </xf>
    <xf numFmtId="0" fontId="41" fillId="0" borderId="59" xfId="36" applyFont="1" applyBorder="1" applyAlignment="1">
      <alignment horizontal="center" vertical="center" wrapText="1" readingOrder="1"/>
    </xf>
    <xf numFmtId="0" fontId="41" fillId="0" borderId="4" xfId="36" applyFont="1" applyBorder="1" applyAlignment="1">
      <alignment horizontal="center" vertical="center" wrapText="1" readingOrder="1"/>
    </xf>
    <xf numFmtId="0" fontId="41" fillId="0" borderId="11" xfId="36" applyFont="1" applyBorder="1" applyAlignment="1">
      <alignment horizontal="center" vertical="center" wrapText="1" readingOrder="1"/>
    </xf>
    <xf numFmtId="0" fontId="41" fillId="0" borderId="14" xfId="36" applyFont="1" applyBorder="1" applyAlignment="1">
      <alignment horizontal="center" vertical="center" wrapText="1" readingOrder="1"/>
    </xf>
    <xf numFmtId="0" fontId="41" fillId="0" borderId="15" xfId="36" applyFont="1" applyBorder="1" applyAlignment="1">
      <alignment horizontal="center" vertical="center" wrapText="1" readingOrder="1"/>
    </xf>
    <xf numFmtId="0" fontId="4" fillId="0" borderId="11" xfId="21" applyFont="1" applyBorder="1" applyAlignment="1">
      <alignment horizontal="center" vertical="center" wrapText="1"/>
    </xf>
    <xf numFmtId="0" fontId="4" fillId="0" borderId="15" xfId="21" applyFont="1" applyBorder="1" applyAlignment="1">
      <alignment horizontal="center" vertical="center" wrapText="1"/>
    </xf>
    <xf numFmtId="0" fontId="41" fillId="0" borderId="118" xfId="36" applyFont="1" applyBorder="1" applyAlignment="1">
      <alignment horizontal="center" vertical="center" wrapText="1" readingOrder="1"/>
    </xf>
    <xf numFmtId="0" fontId="41" fillId="0" borderId="117" xfId="36" applyFont="1" applyBorder="1" applyAlignment="1">
      <alignment horizontal="center" vertical="center" wrapText="1" readingOrder="1"/>
    </xf>
    <xf numFmtId="0" fontId="41" fillId="0" borderId="45" xfId="36" applyFont="1" applyBorder="1" applyAlignment="1">
      <alignment horizontal="center" vertical="center" wrapText="1" readingOrder="1"/>
    </xf>
    <xf numFmtId="0" fontId="41" fillId="0" borderId="46" xfId="36" applyFont="1" applyBorder="1" applyAlignment="1">
      <alignment horizontal="center" vertical="center" wrapText="1" readingOrder="1"/>
    </xf>
    <xf numFmtId="0" fontId="41" fillId="0" borderId="47" xfId="36" applyFont="1" applyBorder="1" applyAlignment="1">
      <alignment horizontal="center" vertical="center" wrapText="1" readingOrder="1"/>
    </xf>
    <xf numFmtId="0" fontId="41" fillId="0" borderId="67" xfId="36" applyFont="1" applyBorder="1" applyAlignment="1">
      <alignment horizontal="center" vertical="center" wrapText="1" readingOrder="1"/>
    </xf>
    <xf numFmtId="0" fontId="4" fillId="0" borderId="75" xfId="21" applyFont="1" applyBorder="1" applyAlignment="1">
      <alignment horizontal="center" vertical="center" wrapText="1"/>
    </xf>
    <xf numFmtId="0" fontId="4" fillId="0" borderId="68" xfId="21" applyFont="1" applyBorder="1" applyAlignment="1">
      <alignment horizontal="center" vertical="center" wrapText="1"/>
    </xf>
    <xf numFmtId="0" fontId="4" fillId="0" borderId="119" xfId="21" applyFont="1" applyBorder="1" applyAlignment="1">
      <alignment horizontal="center" vertical="center" wrapText="1"/>
    </xf>
    <xf numFmtId="0" fontId="4" fillId="0" borderId="46" xfId="21" applyFont="1" applyBorder="1" applyAlignment="1">
      <alignment horizontal="center" vertical="center" wrapText="1"/>
    </xf>
    <xf numFmtId="0" fontId="4" fillId="0" borderId="139" xfId="21" applyFont="1" applyBorder="1" applyAlignment="1">
      <alignment horizontal="center" vertical="center" wrapText="1"/>
    </xf>
    <xf numFmtId="0" fontId="39" fillId="0" borderId="5" xfId="36" applyFont="1" applyBorder="1" applyAlignment="1">
      <alignment horizontal="center" vertical="center" wrapText="1" readingOrder="1"/>
    </xf>
    <xf numFmtId="0" fontId="39" fillId="0" borderId="6" xfId="36" applyFont="1" applyBorder="1" applyAlignment="1">
      <alignment horizontal="center" vertical="center" wrapText="1" readingOrder="1"/>
    </xf>
    <xf numFmtId="0" fontId="39" fillId="0" borderId="17" xfId="36" applyFont="1" applyBorder="1" applyAlignment="1">
      <alignment horizontal="center" vertical="center" wrapText="1" readingOrder="1"/>
    </xf>
    <xf numFmtId="0" fontId="39" fillId="0" borderId="111" xfId="36" applyFont="1" applyBorder="1" applyAlignment="1">
      <alignment horizontal="center" vertical="center" wrapText="1" readingOrder="1"/>
    </xf>
    <xf numFmtId="0" fontId="39" fillId="0" borderId="95" xfId="36" applyFont="1" applyBorder="1" applyAlignment="1">
      <alignment horizontal="center" vertical="center" wrapText="1" readingOrder="1"/>
    </xf>
    <xf numFmtId="0" fontId="39" fillId="0" borderId="53" xfId="36" applyFont="1" applyBorder="1" applyAlignment="1">
      <alignment horizontal="center" vertical="center" wrapText="1" readingOrder="1"/>
    </xf>
    <xf numFmtId="0" fontId="39" fillId="0" borderId="96" xfId="36" applyFont="1" applyBorder="1" applyAlignment="1">
      <alignment horizontal="center" vertical="center" wrapText="1" readingOrder="1"/>
    </xf>
    <xf numFmtId="0" fontId="2" fillId="0" borderId="24" xfId="21" applyBorder="1" applyAlignment="1">
      <alignment horizontal="center" vertical="center"/>
    </xf>
    <xf numFmtId="0" fontId="2" fillId="0" borderId="25" xfId="21" applyBorder="1" applyAlignment="1">
      <alignment horizontal="center" vertical="center"/>
    </xf>
    <xf numFmtId="0" fontId="2" fillId="0" borderId="26" xfId="21" applyBorder="1" applyAlignment="1">
      <alignment horizontal="center" vertical="center"/>
    </xf>
    <xf numFmtId="0" fontId="39" fillId="0" borderId="112" xfId="36" applyFont="1" applyBorder="1" applyAlignment="1">
      <alignment horizontal="center" vertical="center" wrapText="1" readingOrder="1"/>
    </xf>
    <xf numFmtId="0" fontId="39" fillId="0" borderId="71" xfId="36" applyFont="1" applyBorder="1" applyAlignment="1">
      <alignment horizontal="center" vertical="center" wrapText="1" readingOrder="1"/>
    </xf>
    <xf numFmtId="0" fontId="39" fillId="0" borderId="108" xfId="36" applyFont="1" applyBorder="1" applyAlignment="1">
      <alignment horizontal="center" vertical="center" wrapText="1" readingOrder="1"/>
    </xf>
    <xf numFmtId="0" fontId="39" fillId="0" borderId="109" xfId="36" applyFont="1" applyBorder="1" applyAlignment="1">
      <alignment horizontal="center" vertical="center" wrapText="1" readingOrder="1"/>
    </xf>
    <xf numFmtId="0" fontId="39" fillId="0" borderId="110" xfId="36" applyFont="1" applyBorder="1" applyAlignment="1">
      <alignment horizontal="center" vertical="center" wrapText="1" readingOrder="1"/>
    </xf>
    <xf numFmtId="0" fontId="2" fillId="0" borderId="103" xfId="21" applyBorder="1" applyAlignment="1">
      <alignment horizontal="center" vertical="center"/>
    </xf>
    <xf numFmtId="0" fontId="2" fillId="0" borderId="85" xfId="21" applyBorder="1" applyAlignment="1">
      <alignment horizontal="center" vertical="center"/>
    </xf>
    <xf numFmtId="0" fontId="39" fillId="0" borderId="105" xfId="36" applyFont="1" applyBorder="1" applyAlignment="1">
      <alignment horizontal="center" vertical="center" wrapText="1" readingOrder="1"/>
    </xf>
    <xf numFmtId="0" fontId="39" fillId="0" borderId="106" xfId="36" applyFont="1" applyBorder="1" applyAlignment="1">
      <alignment horizontal="center" vertical="center" wrapText="1" readingOrder="1"/>
    </xf>
    <xf numFmtId="0" fontId="39" fillId="0" borderId="107" xfId="36" applyFont="1" applyBorder="1" applyAlignment="1">
      <alignment horizontal="center" vertical="center" wrapText="1" readingOrder="1"/>
    </xf>
    <xf numFmtId="0" fontId="2" fillId="0" borderId="7" xfId="21" applyBorder="1" applyAlignment="1">
      <alignment horizontal="center" vertical="center"/>
    </xf>
    <xf numFmtId="0" fontId="2" fillId="0" borderId="0" xfId="21" applyAlignment="1">
      <alignment horizontal="center" vertical="center"/>
    </xf>
    <xf numFmtId="0" fontId="39" fillId="0" borderId="114" xfId="36" applyFont="1" applyBorder="1" applyAlignment="1">
      <alignment horizontal="center" vertical="center" wrapText="1" readingOrder="1"/>
    </xf>
    <xf numFmtId="0" fontId="39" fillId="0" borderId="103" xfId="36" applyFont="1" applyBorder="1" applyAlignment="1">
      <alignment horizontal="center" vertical="center" wrapText="1" readingOrder="1"/>
    </xf>
    <xf numFmtId="0" fontId="39" fillId="0" borderId="85" xfId="36" applyFont="1" applyBorder="1" applyAlignment="1">
      <alignment horizontal="center" vertical="center" wrapText="1" readingOrder="1"/>
    </xf>
    <xf numFmtId="0" fontId="39" fillId="0" borderId="104" xfId="36" applyFont="1" applyBorder="1" applyAlignment="1">
      <alignment horizontal="center" vertical="center" wrapText="1" readingOrder="1"/>
    </xf>
    <xf numFmtId="0" fontId="39" fillId="0" borderId="100" xfId="36" applyFont="1" applyBorder="1" applyAlignment="1">
      <alignment horizontal="center" vertical="center" wrapText="1" readingOrder="1"/>
    </xf>
    <xf numFmtId="0" fontId="39" fillId="0" borderId="101" xfId="36" applyFont="1" applyBorder="1" applyAlignment="1">
      <alignment horizontal="center" vertical="center" wrapText="1" readingOrder="1"/>
    </xf>
    <xf numFmtId="0" fontId="39" fillId="0" borderId="102" xfId="36" applyFont="1" applyBorder="1" applyAlignment="1">
      <alignment horizontal="center" vertical="center" wrapText="1" readingOrder="1"/>
    </xf>
    <xf numFmtId="0" fontId="39" fillId="3" borderId="98" xfId="36" applyFont="1" applyFill="1" applyBorder="1" applyAlignment="1">
      <alignment horizontal="center" vertical="center" wrapText="1" readingOrder="1"/>
    </xf>
    <xf numFmtId="0" fontId="39" fillId="3" borderId="113" xfId="36" applyFont="1" applyFill="1" applyBorder="1" applyAlignment="1">
      <alignment horizontal="center" vertical="center" wrapText="1" readingOrder="1"/>
    </xf>
    <xf numFmtId="0" fontId="41" fillId="2" borderId="84" xfId="36" applyFont="1" applyFill="1" applyBorder="1" applyAlignment="1">
      <alignment horizontal="center" vertical="center" wrapText="1" readingOrder="1"/>
    </xf>
    <xf numFmtId="0" fontId="41" fillId="2" borderId="85" xfId="36" applyFont="1" applyFill="1" applyBorder="1" applyAlignment="1">
      <alignment horizontal="center" vertical="center" wrapText="1" readingOrder="1"/>
    </xf>
    <xf numFmtId="0" fontId="41" fillId="2" borderId="86" xfId="36" applyFont="1" applyFill="1" applyBorder="1" applyAlignment="1">
      <alignment horizontal="center" vertical="center" wrapText="1" readingOrder="1"/>
    </xf>
    <xf numFmtId="0" fontId="41" fillId="2" borderId="91" xfId="36" applyFont="1" applyFill="1" applyBorder="1" applyAlignment="1">
      <alignment horizontal="center" vertical="center" wrapText="1" readingOrder="1"/>
    </xf>
    <xf numFmtId="0" fontId="41" fillId="2" borderId="46" xfId="36" applyFont="1" applyFill="1" applyBorder="1" applyAlignment="1">
      <alignment horizontal="center" vertical="center" wrapText="1" readingOrder="1"/>
    </xf>
    <xf numFmtId="0" fontId="41" fillId="2" borderId="47" xfId="36" applyFont="1" applyFill="1" applyBorder="1" applyAlignment="1">
      <alignment horizontal="center" vertical="center" wrapText="1" readingOrder="1"/>
    </xf>
    <xf numFmtId="0" fontId="41" fillId="2" borderId="87" xfId="36" applyFont="1" applyFill="1" applyBorder="1" applyAlignment="1">
      <alignment horizontal="center" vertical="center" wrapText="1" readingOrder="1"/>
    </xf>
    <xf numFmtId="0" fontId="41" fillId="2" borderId="88" xfId="36" applyFont="1" applyFill="1" applyBorder="1" applyAlignment="1">
      <alignment horizontal="center" vertical="center" wrapText="1" readingOrder="1"/>
    </xf>
    <xf numFmtId="0" fontId="41" fillId="2" borderId="67" xfId="36" applyFont="1" applyFill="1" applyBorder="1" applyAlignment="1">
      <alignment horizontal="center" vertical="center" wrapText="1" readingOrder="1"/>
    </xf>
    <xf numFmtId="0" fontId="41" fillId="2" borderId="14" xfId="36" applyFont="1" applyFill="1" applyBorder="1" applyAlignment="1">
      <alignment horizontal="center" vertical="center" wrapText="1" readingOrder="1"/>
    </xf>
    <xf numFmtId="0" fontId="41" fillId="2" borderId="15" xfId="36" applyFont="1" applyFill="1" applyBorder="1" applyAlignment="1">
      <alignment horizontal="center" vertical="center" wrapText="1" readingOrder="1"/>
    </xf>
    <xf numFmtId="0" fontId="41" fillId="2" borderId="89" xfId="36" applyFont="1" applyFill="1" applyBorder="1" applyAlignment="1">
      <alignment horizontal="center" vertical="center" wrapText="1" readingOrder="1"/>
    </xf>
    <xf numFmtId="0" fontId="41" fillId="2" borderId="90" xfId="36" applyFont="1" applyFill="1" applyBorder="1" applyAlignment="1">
      <alignment horizontal="center" vertical="center" wrapText="1" readingOrder="1"/>
    </xf>
    <xf numFmtId="0" fontId="41" fillId="2" borderId="13" xfId="36" applyFont="1" applyFill="1" applyBorder="1" applyAlignment="1">
      <alignment horizontal="center" vertical="center" wrapText="1" readingOrder="1"/>
    </xf>
    <xf numFmtId="0" fontId="41" fillId="2" borderId="92" xfId="36" applyFont="1" applyFill="1" applyBorder="1" applyAlignment="1">
      <alignment horizontal="center" vertical="center" wrapText="1" readingOrder="1"/>
    </xf>
    <xf numFmtId="0" fontId="39" fillId="0" borderId="22" xfId="36" applyFont="1" applyBorder="1" applyAlignment="1">
      <alignment horizontal="center" vertical="center" wrapText="1" readingOrder="1"/>
    </xf>
    <xf numFmtId="0" fontId="39" fillId="0" borderId="4" xfId="36" applyFont="1" applyBorder="1" applyAlignment="1">
      <alignment horizontal="center" vertical="center" wrapText="1" readingOrder="1"/>
    </xf>
    <xf numFmtId="0" fontId="39" fillId="0" borderId="94" xfId="36" applyFont="1" applyBorder="1" applyAlignment="1">
      <alignment horizontal="center" vertical="center" wrapText="1" readingOrder="1"/>
    </xf>
    <xf numFmtId="0" fontId="4" fillId="2" borderId="89" xfId="21" applyFont="1" applyFill="1" applyBorder="1" applyAlignment="1">
      <alignment horizontal="center" vertical="center" wrapText="1"/>
    </xf>
    <xf numFmtId="0" fontId="4" fillId="2" borderId="85" xfId="21" applyFont="1" applyFill="1" applyBorder="1" applyAlignment="1">
      <alignment horizontal="center" vertical="center" wrapText="1"/>
    </xf>
    <xf numFmtId="0" fontId="4" fillId="2" borderId="88" xfId="21" applyFont="1" applyFill="1" applyBorder="1" applyAlignment="1">
      <alignment horizontal="center" vertical="center" wrapText="1"/>
    </xf>
    <xf numFmtId="0" fontId="4" fillId="2" borderId="13" xfId="21" applyFont="1" applyFill="1" applyBorder="1" applyAlignment="1">
      <alignment horizontal="center" vertical="center" wrapText="1"/>
    </xf>
    <xf numFmtId="0" fontId="4" fillId="2" borderId="14" xfId="21" applyFont="1" applyFill="1" applyBorder="1" applyAlignment="1">
      <alignment horizontal="center" vertical="center" wrapText="1"/>
    </xf>
    <xf numFmtId="0" fontId="4" fillId="2" borderId="15" xfId="21" applyFont="1" applyFill="1" applyBorder="1" applyAlignment="1">
      <alignment horizontal="center" vertical="center" wrapText="1"/>
    </xf>
    <xf numFmtId="0" fontId="39" fillId="0" borderId="93" xfId="36" applyFont="1" applyBorder="1" applyAlignment="1">
      <alignment horizontal="center" vertical="center" wrapText="1" readingOrder="1"/>
    </xf>
    <xf numFmtId="0" fontId="39" fillId="0" borderId="60" xfId="36" applyFont="1" applyBorder="1" applyAlignment="1">
      <alignment horizontal="center" vertical="center" wrapText="1" readingOrder="1"/>
    </xf>
    <xf numFmtId="0" fontId="39" fillId="0" borderId="69" xfId="36" applyFont="1" applyBorder="1" applyAlignment="1">
      <alignment horizontal="center" vertical="center" wrapText="1" readingOrder="1"/>
    </xf>
    <xf numFmtId="0" fontId="39" fillId="0" borderId="61" xfId="36" applyFont="1" applyBorder="1" applyAlignment="1">
      <alignment horizontal="center" vertical="center" wrapText="1" readingOrder="1"/>
    </xf>
    <xf numFmtId="0" fontId="2" fillId="0" borderId="22" xfId="21" applyBorder="1" applyAlignment="1">
      <alignment horizontal="center" vertical="center"/>
    </xf>
    <xf numFmtId="0" fontId="2" fillId="0" borderId="4" xfId="21" applyBorder="1" applyAlignment="1">
      <alignment horizontal="center" vertical="center"/>
    </xf>
    <xf numFmtId="0" fontId="39" fillId="0" borderId="23" xfId="36" applyFont="1" applyBorder="1" applyAlignment="1">
      <alignment horizontal="center" vertical="center" wrapText="1" readingOrder="1"/>
    </xf>
    <xf numFmtId="0" fontId="39" fillId="0" borderId="4" xfId="36" applyFont="1" applyBorder="1" applyAlignment="1">
      <alignment horizontal="center" vertical="center" readingOrder="1"/>
    </xf>
    <xf numFmtId="0" fontId="39" fillId="0" borderId="23" xfId="36" applyFont="1" applyBorder="1" applyAlignment="1">
      <alignment horizontal="center" vertical="center" readingOrder="1"/>
    </xf>
    <xf numFmtId="0" fontId="40" fillId="0" borderId="0" xfId="36" applyFont="1" applyAlignment="1">
      <alignment horizontal="center" vertical="center" wrapText="1" readingOrder="1"/>
    </xf>
    <xf numFmtId="0" fontId="2" fillId="0" borderId="105" xfId="21" applyBorder="1" applyAlignment="1">
      <alignment horizontal="center" vertical="center"/>
    </xf>
    <xf numFmtId="0" fontId="2" fillId="0" borderId="106" xfId="21" applyBorder="1" applyAlignment="1">
      <alignment horizontal="center" vertical="center"/>
    </xf>
    <xf numFmtId="0" fontId="2" fillId="0" borderId="107" xfId="21" applyBorder="1" applyAlignment="1">
      <alignment horizontal="center" vertical="center"/>
    </xf>
  </cellXfs>
  <cellStyles count="45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_MOV-5 2 2" xfId="44" xr:uid="{00000000-0005-0000-0000-000025000000}"/>
    <cellStyle name="Normal1" xfId="37" xr:uid="{00000000-0005-0000-0000-000026000000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7</xdr:col>
      <xdr:colOff>14967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34</xdr:col>
      <xdr:colOff>10886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59870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35</xdr:col>
      <xdr:colOff>195943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7</xdr:col>
      <xdr:colOff>14967</xdr:colOff>
      <xdr:row>3</xdr:row>
      <xdr:rowOff>590550</xdr:rowOff>
    </xdr:to>
    <xdr:pic>
      <xdr:nvPicPr>
        <xdr:cNvPr id="8" name="Picture 7" descr="oil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4" y="219075"/>
          <a:ext cx="118654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34</xdr:col>
      <xdr:colOff>10886</xdr:colOff>
      <xdr:row>3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4" y="123825"/>
          <a:ext cx="687162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59870</xdr:colOff>
      <xdr:row>3</xdr:row>
      <xdr:rowOff>800100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4" y="895350"/>
          <a:ext cx="888546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35</xdr:col>
      <xdr:colOff>195943</xdr:colOff>
      <xdr:row>3</xdr:row>
      <xdr:rowOff>828675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952500"/>
          <a:ext cx="757918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7</xdr:col>
      <xdr:colOff>14967</xdr:colOff>
      <xdr:row>3</xdr:row>
      <xdr:rowOff>590550</xdr:rowOff>
    </xdr:to>
    <xdr:pic>
      <xdr:nvPicPr>
        <xdr:cNvPr id="6" name="Picture 5" descr="oil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4" y="342900"/>
          <a:ext cx="118654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34</xdr:col>
      <xdr:colOff>10886</xdr:colOff>
      <xdr:row>3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4" y="123825"/>
          <a:ext cx="687162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59870</xdr:colOff>
      <xdr:row>3</xdr:row>
      <xdr:rowOff>800100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4" y="990600"/>
          <a:ext cx="888546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35</xdr:col>
      <xdr:colOff>195943</xdr:colOff>
      <xdr:row>3</xdr:row>
      <xdr:rowOff>828675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047750"/>
          <a:ext cx="757918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253733</xdr:colOff>
      <xdr:row>12</xdr:row>
      <xdr:rowOff>313764</xdr:rowOff>
    </xdr:from>
    <xdr:to>
      <xdr:col>30</xdr:col>
      <xdr:colOff>100853</xdr:colOff>
      <xdr:row>14</xdr:row>
      <xdr:rowOff>112059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0540733" y="3619499"/>
          <a:ext cx="721179" cy="56029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D04</a:t>
          </a:r>
        </a:p>
      </xdr:txBody>
    </xdr:sp>
    <xdr:clientData/>
  </xdr:twoCellAnchor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23" name="Picture 22" descr="oilco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10888</xdr:colOff>
      <xdr:row>3</xdr:row>
      <xdr:rowOff>38100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31</xdr:col>
      <xdr:colOff>214991</xdr:colOff>
      <xdr:row>3</xdr:row>
      <xdr:rowOff>542925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7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117021</xdr:colOff>
      <xdr:row>3</xdr:row>
      <xdr:rowOff>533400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6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268941</xdr:colOff>
      <xdr:row>12</xdr:row>
      <xdr:rowOff>280147</xdr:rowOff>
    </xdr:from>
    <xdr:to>
      <xdr:col>16</xdr:col>
      <xdr:colOff>228120</xdr:colOff>
      <xdr:row>14</xdr:row>
      <xdr:rowOff>78442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602941" y="3585882"/>
          <a:ext cx="721179" cy="56029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D04</a:t>
          </a:r>
        </a:p>
      </xdr:txBody>
    </xdr:sp>
    <xdr:clientData/>
  </xdr:twoCellAnchor>
  <xdr:twoCellAnchor>
    <xdr:from>
      <xdr:col>18</xdr:col>
      <xdr:colOff>73959</xdr:colOff>
      <xdr:row>12</xdr:row>
      <xdr:rowOff>298077</xdr:rowOff>
    </xdr:from>
    <xdr:to>
      <xdr:col>20</xdr:col>
      <xdr:colOff>33138</xdr:colOff>
      <xdr:row>14</xdr:row>
      <xdr:rowOff>96372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6931959" y="3603812"/>
          <a:ext cx="721179" cy="56029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D04</a:t>
          </a:r>
        </a:p>
      </xdr:txBody>
    </xdr:sp>
    <xdr:clientData/>
  </xdr:twoCellAnchor>
  <xdr:twoCellAnchor>
    <xdr:from>
      <xdr:col>31</xdr:col>
      <xdr:colOff>100853</xdr:colOff>
      <xdr:row>35</xdr:row>
      <xdr:rowOff>22411</xdr:rowOff>
    </xdr:from>
    <xdr:to>
      <xdr:col>34</xdr:col>
      <xdr:colOff>82444</xdr:colOff>
      <xdr:row>36</xdr:row>
      <xdr:rowOff>156882</xdr:rowOff>
    </xdr:to>
    <xdr:sp macro="" textlink="">
      <xdr:nvSpPr>
        <xdr:cNvPr id="32" name="Isosceles Triangl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1508441" y="16024411"/>
          <a:ext cx="721179" cy="515471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621" y="210911"/>
          <a:ext cx="1034245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31</xdr:col>
      <xdr:colOff>214992</xdr:colOff>
      <xdr:row>3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117021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112058</xdr:colOff>
      <xdr:row>12</xdr:row>
      <xdr:rowOff>358589</xdr:rowOff>
    </xdr:from>
    <xdr:to>
      <xdr:col>17</xdr:col>
      <xdr:colOff>71237</xdr:colOff>
      <xdr:row>14</xdr:row>
      <xdr:rowOff>156884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827058" y="3664324"/>
          <a:ext cx="721179" cy="56029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D04</a:t>
          </a:r>
        </a:p>
      </xdr:txBody>
    </xdr:sp>
    <xdr:clientData/>
  </xdr:twoCellAnchor>
  <xdr:twoCellAnchor>
    <xdr:from>
      <xdr:col>29</xdr:col>
      <xdr:colOff>22412</xdr:colOff>
      <xdr:row>12</xdr:row>
      <xdr:rowOff>302559</xdr:rowOff>
    </xdr:from>
    <xdr:to>
      <xdr:col>32</xdr:col>
      <xdr:colOff>4002</xdr:colOff>
      <xdr:row>14</xdr:row>
      <xdr:rowOff>100854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936941" y="3608294"/>
          <a:ext cx="721179" cy="56029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14" name="Picture 13" descr="oilc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192580</xdr:colOff>
      <xdr:row>3</xdr:row>
      <xdr:rowOff>542925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7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117021</xdr:colOff>
      <xdr:row>3</xdr:row>
      <xdr:rowOff>533400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6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5</xdr:col>
      <xdr:colOff>211412</xdr:colOff>
      <xdr:row>3</xdr:row>
      <xdr:rowOff>316472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191860</xdr:colOff>
      <xdr:row>3</xdr:row>
      <xdr:rowOff>542925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8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117021</xdr:colOff>
      <xdr:row>3</xdr:row>
      <xdr:rowOff>533400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7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689671</xdr:colOff>
      <xdr:row>8</xdr:row>
      <xdr:rowOff>72329</xdr:rowOff>
    </xdr:from>
    <xdr:to>
      <xdr:col>14</xdr:col>
      <xdr:colOff>133306</xdr:colOff>
      <xdr:row>11</xdr:row>
      <xdr:rowOff>31508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5365580" y="2306374"/>
          <a:ext cx="863726" cy="53067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4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425823</xdr:colOff>
      <xdr:row>8</xdr:row>
      <xdr:rowOff>134471</xdr:rowOff>
    </xdr:from>
    <xdr:to>
      <xdr:col>15</xdr:col>
      <xdr:colOff>198504</xdr:colOff>
      <xdr:row>11</xdr:row>
      <xdr:rowOff>93650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5042647" y="2375647"/>
          <a:ext cx="870857" cy="53067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4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12" name="Picture 11" descr="oilc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195943</xdr:colOff>
      <xdr:row>3</xdr:row>
      <xdr:rowOff>542925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7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117022</xdr:colOff>
      <xdr:row>3</xdr:row>
      <xdr:rowOff>533400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6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zoomScaleNormal="100" zoomScaleSheetLayoutView="100" workbookViewId="0">
      <selection activeCell="Q8" sqref="Q8:R8"/>
    </sheetView>
  </sheetViews>
  <sheetFormatPr defaultColWidth="9.140625" defaultRowHeight="12.75"/>
  <cols>
    <col min="1" max="39" width="3.7109375" style="2" customWidth="1"/>
    <col min="40" max="16384" width="9.140625" style="2"/>
  </cols>
  <sheetData>
    <row r="1" spans="1:39" ht="15" customHeight="1">
      <c r="A1" s="26" t="s">
        <v>5</v>
      </c>
      <c r="B1" s="144" t="s">
        <v>34</v>
      </c>
      <c r="C1" s="121"/>
      <c r="D1" s="121"/>
      <c r="E1" s="121"/>
      <c r="F1" s="121"/>
      <c r="G1" s="121"/>
      <c r="H1" s="121"/>
      <c r="I1" s="121"/>
      <c r="J1" s="122"/>
      <c r="K1" s="120" t="s">
        <v>41</v>
      </c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2"/>
      <c r="AC1" s="98"/>
      <c r="AD1" s="99"/>
      <c r="AE1" s="99"/>
      <c r="AF1" s="99"/>
      <c r="AG1" s="99"/>
      <c r="AH1" s="99"/>
      <c r="AI1" s="99"/>
      <c r="AJ1" s="99"/>
      <c r="AK1" s="99"/>
      <c r="AL1" s="100"/>
      <c r="AM1" s="27"/>
    </row>
    <row r="2" spans="1:39" ht="15" customHeight="1">
      <c r="A2" s="26"/>
      <c r="B2" s="145"/>
      <c r="C2" s="124"/>
      <c r="D2" s="124"/>
      <c r="E2" s="124"/>
      <c r="F2" s="124"/>
      <c r="G2" s="124"/>
      <c r="H2" s="124"/>
      <c r="I2" s="124"/>
      <c r="J2" s="125"/>
      <c r="K2" s="123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  <c r="AC2" s="101"/>
      <c r="AD2" s="102"/>
      <c r="AE2" s="102"/>
      <c r="AF2" s="102"/>
      <c r="AG2" s="102"/>
      <c r="AH2" s="102"/>
      <c r="AI2" s="102"/>
      <c r="AJ2" s="102"/>
      <c r="AK2" s="102"/>
      <c r="AL2" s="103"/>
      <c r="AM2" s="27"/>
    </row>
    <row r="3" spans="1:39" ht="15" customHeight="1">
      <c r="A3" s="26"/>
      <c r="B3" s="145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5"/>
      <c r="AC3" s="101"/>
      <c r="AD3" s="102"/>
      <c r="AE3" s="102"/>
      <c r="AF3" s="102"/>
      <c r="AG3" s="102"/>
      <c r="AH3" s="102"/>
      <c r="AI3" s="102"/>
      <c r="AJ3" s="102"/>
      <c r="AK3" s="102"/>
      <c r="AL3" s="103"/>
      <c r="AM3" s="27"/>
    </row>
    <row r="4" spans="1:39" ht="79.5" customHeight="1">
      <c r="A4" s="26"/>
      <c r="B4" s="145"/>
      <c r="C4" s="124"/>
      <c r="D4" s="124"/>
      <c r="E4" s="124"/>
      <c r="F4" s="124"/>
      <c r="G4" s="124"/>
      <c r="H4" s="124"/>
      <c r="I4" s="124"/>
      <c r="J4" s="125"/>
      <c r="K4" s="126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8"/>
      <c r="AC4" s="101"/>
      <c r="AD4" s="102"/>
      <c r="AE4" s="102"/>
      <c r="AF4" s="102"/>
      <c r="AG4" s="102"/>
      <c r="AH4" s="102"/>
      <c r="AI4" s="102"/>
      <c r="AJ4" s="102"/>
      <c r="AK4" s="102"/>
      <c r="AL4" s="103"/>
      <c r="AM4" s="27"/>
    </row>
    <row r="5" spans="1:39" ht="15" customHeight="1">
      <c r="A5" s="26"/>
      <c r="B5" s="145"/>
      <c r="C5" s="124"/>
      <c r="D5" s="124"/>
      <c r="E5" s="124"/>
      <c r="F5" s="124"/>
      <c r="G5" s="124"/>
      <c r="H5" s="124"/>
      <c r="I5" s="124"/>
      <c r="J5" s="125"/>
      <c r="K5" s="113" t="s">
        <v>195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01"/>
      <c r="AD5" s="102"/>
      <c r="AE5" s="102"/>
      <c r="AF5" s="102"/>
      <c r="AG5" s="102"/>
      <c r="AH5" s="102"/>
      <c r="AI5" s="102"/>
      <c r="AJ5" s="102"/>
      <c r="AK5" s="102"/>
      <c r="AL5" s="103"/>
      <c r="AM5" s="27"/>
    </row>
    <row r="6" spans="1:39" ht="6.75" customHeight="1">
      <c r="A6" s="26"/>
      <c r="B6" s="146"/>
      <c r="C6" s="127"/>
      <c r="D6" s="127"/>
      <c r="E6" s="127"/>
      <c r="F6" s="127"/>
      <c r="G6" s="127"/>
      <c r="H6" s="127"/>
      <c r="I6" s="127"/>
      <c r="J6" s="128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104"/>
      <c r="AD6" s="105"/>
      <c r="AE6" s="105"/>
      <c r="AF6" s="105"/>
      <c r="AG6" s="105"/>
      <c r="AH6" s="105"/>
      <c r="AI6" s="105"/>
      <c r="AJ6" s="105"/>
      <c r="AK6" s="105"/>
      <c r="AL6" s="106"/>
      <c r="AM6" s="27"/>
    </row>
    <row r="7" spans="1:39" ht="18.75" customHeight="1">
      <c r="B7" s="141" t="s">
        <v>12</v>
      </c>
      <c r="C7" s="142"/>
      <c r="D7" s="142"/>
      <c r="E7" s="142"/>
      <c r="F7" s="142"/>
      <c r="G7" s="142"/>
      <c r="H7" s="142"/>
      <c r="I7" s="142"/>
      <c r="J7" s="143"/>
      <c r="K7" s="107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08" t="s">
        <v>19</v>
      </c>
      <c r="X7" s="108"/>
      <c r="Y7" s="108"/>
      <c r="Z7" s="107" t="s">
        <v>20</v>
      </c>
      <c r="AA7" s="107"/>
      <c r="AB7" s="107"/>
      <c r="AC7" s="132" t="s">
        <v>148</v>
      </c>
      <c r="AD7" s="133"/>
      <c r="AE7" s="133"/>
      <c r="AF7" s="133"/>
      <c r="AG7" s="133"/>
      <c r="AH7" s="133"/>
      <c r="AI7" s="133"/>
      <c r="AJ7" s="133"/>
      <c r="AK7" s="133"/>
      <c r="AL7" s="134"/>
      <c r="AM7" s="28"/>
    </row>
    <row r="8" spans="1:39" ht="21" customHeight="1" thickBot="1">
      <c r="A8" s="29"/>
      <c r="B8" s="138" t="s">
        <v>37</v>
      </c>
      <c r="C8" s="139"/>
      <c r="D8" s="139"/>
      <c r="E8" s="139"/>
      <c r="F8" s="139"/>
      <c r="G8" s="139"/>
      <c r="H8" s="139"/>
      <c r="I8" s="139"/>
      <c r="J8" s="140"/>
      <c r="K8" s="111" t="s">
        <v>38</v>
      </c>
      <c r="L8" s="112"/>
      <c r="M8" s="109" t="s">
        <v>158</v>
      </c>
      <c r="N8" s="110"/>
      <c r="O8" s="111" t="s">
        <v>39</v>
      </c>
      <c r="P8" s="112"/>
      <c r="Q8" s="109" t="s">
        <v>198</v>
      </c>
      <c r="R8" s="110"/>
      <c r="S8" s="111" t="s">
        <v>46</v>
      </c>
      <c r="T8" s="112"/>
      <c r="U8" s="111" t="s">
        <v>47</v>
      </c>
      <c r="V8" s="112"/>
      <c r="W8" s="129" t="s">
        <v>48</v>
      </c>
      <c r="X8" s="130"/>
      <c r="Y8" s="131"/>
      <c r="Z8" s="111" t="s">
        <v>11</v>
      </c>
      <c r="AA8" s="119"/>
      <c r="AB8" s="112"/>
      <c r="AC8" s="135"/>
      <c r="AD8" s="136"/>
      <c r="AE8" s="136"/>
      <c r="AF8" s="136"/>
      <c r="AG8" s="136"/>
      <c r="AH8" s="136"/>
      <c r="AI8" s="136"/>
      <c r="AJ8" s="136"/>
      <c r="AK8" s="136"/>
      <c r="AL8" s="137"/>
      <c r="AM8" s="28"/>
    </row>
    <row r="9" spans="1:39" ht="15" customHeight="1" thickBot="1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</row>
    <row r="10" spans="1:39" ht="23.1" customHeight="1">
      <c r="A10" s="36"/>
      <c r="B10" s="164" t="s">
        <v>32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6"/>
      <c r="AM10" s="32"/>
    </row>
    <row r="11" spans="1:39" ht="23.1" customHeight="1">
      <c r="A11" s="32"/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9"/>
      <c r="AM11" s="32"/>
    </row>
    <row r="12" spans="1:39" ht="23.1" customHeight="1">
      <c r="A12" s="32"/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9"/>
      <c r="AM12" s="32"/>
    </row>
    <row r="13" spans="1:39" ht="23.1" customHeight="1">
      <c r="A13" s="32"/>
      <c r="B13" s="167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9"/>
      <c r="AM13" s="32"/>
    </row>
    <row r="14" spans="1:39" ht="23.1" customHeight="1">
      <c r="A14" s="32"/>
      <c r="B14" s="167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9"/>
      <c r="AM14" s="32"/>
    </row>
    <row r="15" spans="1:39" ht="23.1" customHeight="1">
      <c r="A15" s="32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9"/>
      <c r="AM15" s="32"/>
    </row>
    <row r="16" spans="1:39" ht="23.1" customHeight="1">
      <c r="A16" s="32"/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9"/>
      <c r="AM16" s="32"/>
    </row>
    <row r="17" spans="1:39" ht="23.1" customHeight="1">
      <c r="A17" s="32"/>
      <c r="B17" s="176" t="s">
        <v>196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8"/>
      <c r="AM17" s="32"/>
    </row>
    <row r="18" spans="1:39" ht="23.1" customHeight="1">
      <c r="A18" s="32"/>
      <c r="B18" s="179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1"/>
      <c r="AM18" s="32"/>
    </row>
    <row r="19" spans="1:39" ht="23.1" customHeight="1">
      <c r="A19" s="32"/>
      <c r="B19" s="179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1"/>
      <c r="AM19" s="32"/>
    </row>
    <row r="20" spans="1:39" ht="23.1" customHeight="1">
      <c r="A20" s="32"/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1"/>
      <c r="AM20" s="32"/>
    </row>
    <row r="21" spans="1:39" ht="23.1" customHeight="1">
      <c r="A21" s="33"/>
      <c r="B21" s="17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1"/>
      <c r="AM21" s="6"/>
    </row>
    <row r="22" spans="1:39" ht="23.1" customHeight="1">
      <c r="A22" s="6"/>
      <c r="B22" s="179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1"/>
      <c r="AM22" s="6"/>
    </row>
    <row r="23" spans="1:39" ht="23.1" customHeight="1">
      <c r="A23" s="6"/>
      <c r="B23" s="179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1"/>
      <c r="AM23" s="6"/>
    </row>
    <row r="24" spans="1:39" ht="23.1" customHeight="1">
      <c r="A24" s="6"/>
      <c r="B24" s="182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4"/>
      <c r="AM24" s="6"/>
    </row>
    <row r="25" spans="1:39" ht="23.1" customHeight="1">
      <c r="A25" s="6"/>
      <c r="B25" s="150"/>
      <c r="C25" s="96"/>
      <c r="D25" s="96"/>
      <c r="E25" s="96"/>
      <c r="F25" s="96"/>
      <c r="G25" s="170"/>
      <c r="H25" s="171"/>
      <c r="I25" s="171"/>
      <c r="J25" s="171"/>
      <c r="K25" s="172"/>
      <c r="L25" s="153"/>
      <c r="M25" s="153"/>
      <c r="N25" s="153"/>
      <c r="O25" s="153"/>
      <c r="P25" s="153"/>
      <c r="Q25" s="154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96"/>
      <c r="AH25" s="96"/>
      <c r="AI25" s="96"/>
      <c r="AJ25" s="96"/>
      <c r="AK25" s="96"/>
      <c r="AL25" s="97"/>
      <c r="AM25" s="6"/>
    </row>
    <row r="26" spans="1:39" ht="23.1" customHeight="1">
      <c r="A26" s="6"/>
      <c r="B26" s="150"/>
      <c r="C26" s="96"/>
      <c r="D26" s="96"/>
      <c r="E26" s="96"/>
      <c r="F26" s="96"/>
      <c r="G26" s="173"/>
      <c r="H26" s="174"/>
      <c r="I26" s="174"/>
      <c r="J26" s="174"/>
      <c r="K26" s="175"/>
      <c r="L26" s="155"/>
      <c r="M26" s="155"/>
      <c r="N26" s="155"/>
      <c r="O26" s="155"/>
      <c r="P26" s="155"/>
      <c r="Q26" s="15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7"/>
      <c r="AM26" s="6"/>
    </row>
    <row r="27" spans="1:39" ht="23.1" customHeight="1">
      <c r="A27" s="6"/>
      <c r="B27" s="151" t="s">
        <v>11</v>
      </c>
      <c r="C27" s="152"/>
      <c r="D27" s="152"/>
      <c r="E27" s="152"/>
      <c r="F27" s="152"/>
      <c r="G27" s="157" t="s">
        <v>145</v>
      </c>
      <c r="H27" s="158"/>
      <c r="I27" s="158"/>
      <c r="J27" s="158"/>
      <c r="K27" s="159"/>
      <c r="L27" s="157" t="s">
        <v>63</v>
      </c>
      <c r="M27" s="158"/>
      <c r="N27" s="158"/>
      <c r="O27" s="158"/>
      <c r="P27" s="158"/>
      <c r="Q27" s="159"/>
      <c r="R27" s="148" t="s">
        <v>50</v>
      </c>
      <c r="S27" s="148"/>
      <c r="T27" s="148"/>
      <c r="U27" s="148"/>
      <c r="V27" s="148"/>
      <c r="W27" s="148" t="s">
        <v>40</v>
      </c>
      <c r="X27" s="148"/>
      <c r="Y27" s="148"/>
      <c r="Z27" s="148"/>
      <c r="AA27" s="148"/>
      <c r="AB27" s="148" t="s">
        <v>191</v>
      </c>
      <c r="AC27" s="148"/>
      <c r="AD27" s="148"/>
      <c r="AE27" s="148"/>
      <c r="AF27" s="148"/>
      <c r="AG27" s="148"/>
      <c r="AH27" s="148"/>
      <c r="AI27" s="148"/>
      <c r="AJ27" s="148"/>
      <c r="AK27" s="148"/>
      <c r="AL27" s="149"/>
      <c r="AM27" s="6"/>
    </row>
    <row r="28" spans="1:39" ht="4.5" customHeight="1">
      <c r="A28" s="6"/>
      <c r="B28" s="151"/>
      <c r="C28" s="152"/>
      <c r="D28" s="152"/>
      <c r="E28" s="152"/>
      <c r="F28" s="152"/>
      <c r="G28" s="160"/>
      <c r="H28" s="161"/>
      <c r="I28" s="161"/>
      <c r="J28" s="161"/>
      <c r="K28" s="162"/>
      <c r="L28" s="160"/>
      <c r="M28" s="161"/>
      <c r="N28" s="161"/>
      <c r="O28" s="161"/>
      <c r="P28" s="161"/>
      <c r="Q28" s="162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9"/>
      <c r="AM28" s="6"/>
    </row>
    <row r="29" spans="1:39" ht="23.1" customHeight="1">
      <c r="A29" s="6"/>
      <c r="B29" s="151" t="s">
        <v>10</v>
      </c>
      <c r="C29" s="152"/>
      <c r="D29" s="152"/>
      <c r="E29" s="152"/>
      <c r="F29" s="152"/>
      <c r="G29" s="157" t="s">
        <v>171</v>
      </c>
      <c r="H29" s="158"/>
      <c r="I29" s="158"/>
      <c r="J29" s="158"/>
      <c r="K29" s="159"/>
      <c r="L29" s="157" t="s">
        <v>63</v>
      </c>
      <c r="M29" s="158"/>
      <c r="N29" s="158"/>
      <c r="O29" s="158"/>
      <c r="P29" s="158"/>
      <c r="Q29" s="159"/>
      <c r="R29" s="148" t="s">
        <v>50</v>
      </c>
      <c r="S29" s="148"/>
      <c r="T29" s="148"/>
      <c r="U29" s="148"/>
      <c r="V29" s="148"/>
      <c r="W29" s="148" t="s">
        <v>40</v>
      </c>
      <c r="X29" s="148"/>
      <c r="Y29" s="148"/>
      <c r="Z29" s="148"/>
      <c r="AA29" s="148"/>
      <c r="AB29" s="148" t="s">
        <v>42</v>
      </c>
      <c r="AC29" s="148"/>
      <c r="AD29" s="148"/>
      <c r="AE29" s="148"/>
      <c r="AF29" s="148"/>
      <c r="AG29" s="89"/>
      <c r="AH29" s="89"/>
      <c r="AI29" s="89"/>
      <c r="AJ29" s="89"/>
      <c r="AK29" s="89"/>
      <c r="AL29" s="90"/>
      <c r="AM29" s="6"/>
    </row>
    <row r="30" spans="1:39" ht="3" customHeight="1">
      <c r="A30" s="6"/>
      <c r="B30" s="151"/>
      <c r="C30" s="152"/>
      <c r="D30" s="152"/>
      <c r="E30" s="152"/>
      <c r="F30" s="152"/>
      <c r="G30" s="160"/>
      <c r="H30" s="161"/>
      <c r="I30" s="161"/>
      <c r="J30" s="161"/>
      <c r="K30" s="162"/>
      <c r="L30" s="160"/>
      <c r="M30" s="161"/>
      <c r="N30" s="161"/>
      <c r="O30" s="161"/>
      <c r="P30" s="161"/>
      <c r="Q30" s="162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89"/>
      <c r="AH30" s="89"/>
      <c r="AI30" s="89"/>
      <c r="AJ30" s="89"/>
      <c r="AK30" s="89"/>
      <c r="AL30" s="90"/>
      <c r="AM30" s="6"/>
    </row>
    <row r="31" spans="1:39" ht="23.1" customHeight="1">
      <c r="A31" s="6"/>
      <c r="B31" s="151" t="s">
        <v>9</v>
      </c>
      <c r="C31" s="152"/>
      <c r="D31" s="152"/>
      <c r="E31" s="152"/>
      <c r="F31" s="152"/>
      <c r="G31" s="157" t="s">
        <v>172</v>
      </c>
      <c r="H31" s="158"/>
      <c r="I31" s="158"/>
      <c r="J31" s="158"/>
      <c r="K31" s="159"/>
      <c r="L31" s="157" t="s">
        <v>63</v>
      </c>
      <c r="M31" s="158"/>
      <c r="N31" s="158"/>
      <c r="O31" s="158"/>
      <c r="P31" s="158"/>
      <c r="Q31" s="159"/>
      <c r="R31" s="148" t="s">
        <v>50</v>
      </c>
      <c r="S31" s="148"/>
      <c r="T31" s="148"/>
      <c r="U31" s="148"/>
      <c r="V31" s="148"/>
      <c r="W31" s="148" t="s">
        <v>40</v>
      </c>
      <c r="X31" s="148"/>
      <c r="Y31" s="148"/>
      <c r="Z31" s="148"/>
      <c r="AA31" s="148"/>
      <c r="AB31" s="148" t="s">
        <v>42</v>
      </c>
      <c r="AC31" s="148"/>
      <c r="AD31" s="148"/>
      <c r="AE31" s="148"/>
      <c r="AF31" s="148"/>
      <c r="AG31" s="89"/>
      <c r="AH31" s="89"/>
      <c r="AI31" s="89"/>
      <c r="AJ31" s="89"/>
      <c r="AK31" s="89"/>
      <c r="AL31" s="90"/>
      <c r="AM31" s="6"/>
    </row>
    <row r="32" spans="1:39" ht="5.25" customHeight="1">
      <c r="A32" s="6"/>
      <c r="B32" s="151"/>
      <c r="C32" s="152"/>
      <c r="D32" s="152"/>
      <c r="E32" s="152"/>
      <c r="F32" s="152"/>
      <c r="G32" s="160"/>
      <c r="H32" s="161"/>
      <c r="I32" s="161"/>
      <c r="J32" s="161"/>
      <c r="K32" s="162"/>
      <c r="L32" s="160"/>
      <c r="M32" s="161"/>
      <c r="N32" s="161"/>
      <c r="O32" s="161"/>
      <c r="P32" s="161"/>
      <c r="Q32" s="162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89"/>
      <c r="AH32" s="89"/>
      <c r="AI32" s="89"/>
      <c r="AJ32" s="89"/>
      <c r="AK32" s="89"/>
      <c r="AL32" s="90"/>
      <c r="AM32" s="6"/>
    </row>
    <row r="33" spans="1:39" ht="20.25" customHeight="1">
      <c r="A33" s="6"/>
      <c r="B33" s="151" t="s">
        <v>8</v>
      </c>
      <c r="C33" s="152"/>
      <c r="D33" s="152"/>
      <c r="E33" s="152"/>
      <c r="F33" s="152"/>
      <c r="G33" s="157" t="s">
        <v>62</v>
      </c>
      <c r="H33" s="158"/>
      <c r="I33" s="158"/>
      <c r="J33" s="158"/>
      <c r="K33" s="159"/>
      <c r="L33" s="157" t="s">
        <v>63</v>
      </c>
      <c r="M33" s="158"/>
      <c r="N33" s="158"/>
      <c r="O33" s="158"/>
      <c r="P33" s="158"/>
      <c r="Q33" s="159"/>
      <c r="R33" s="148" t="s">
        <v>50</v>
      </c>
      <c r="S33" s="148"/>
      <c r="T33" s="148"/>
      <c r="U33" s="148"/>
      <c r="V33" s="148"/>
      <c r="W33" s="148" t="s">
        <v>40</v>
      </c>
      <c r="X33" s="148"/>
      <c r="Y33" s="148"/>
      <c r="Z33" s="148"/>
      <c r="AA33" s="148"/>
      <c r="AB33" s="148" t="s">
        <v>42</v>
      </c>
      <c r="AC33" s="148"/>
      <c r="AD33" s="148"/>
      <c r="AE33" s="148"/>
      <c r="AF33" s="148"/>
      <c r="AG33" s="89"/>
      <c r="AH33" s="89"/>
      <c r="AI33" s="89"/>
      <c r="AJ33" s="89"/>
      <c r="AK33" s="89"/>
      <c r="AL33" s="90"/>
      <c r="AM33" s="6"/>
    </row>
    <row r="34" spans="1:39" ht="4.5" customHeight="1">
      <c r="A34" s="6"/>
      <c r="B34" s="151"/>
      <c r="C34" s="152"/>
      <c r="D34" s="152"/>
      <c r="E34" s="152"/>
      <c r="F34" s="152"/>
      <c r="G34" s="160"/>
      <c r="H34" s="161"/>
      <c r="I34" s="161"/>
      <c r="J34" s="161"/>
      <c r="K34" s="162"/>
      <c r="L34" s="160"/>
      <c r="M34" s="161"/>
      <c r="N34" s="161"/>
      <c r="O34" s="161"/>
      <c r="P34" s="161"/>
      <c r="Q34" s="162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89"/>
      <c r="AH34" s="89"/>
      <c r="AI34" s="89"/>
      <c r="AJ34" s="89"/>
      <c r="AK34" s="89"/>
      <c r="AL34" s="90"/>
      <c r="AM34" s="6"/>
    </row>
    <row r="35" spans="1:39" ht="20.25" customHeight="1">
      <c r="A35" s="6"/>
      <c r="B35" s="151" t="s">
        <v>7</v>
      </c>
      <c r="C35" s="152"/>
      <c r="D35" s="152"/>
      <c r="E35" s="152"/>
      <c r="F35" s="152"/>
      <c r="G35" s="157" t="s">
        <v>60</v>
      </c>
      <c r="H35" s="158"/>
      <c r="I35" s="158"/>
      <c r="J35" s="158"/>
      <c r="K35" s="159"/>
      <c r="L35" s="157" t="s">
        <v>49</v>
      </c>
      <c r="M35" s="158"/>
      <c r="N35" s="158"/>
      <c r="O35" s="158"/>
      <c r="P35" s="158"/>
      <c r="Q35" s="159"/>
      <c r="R35" s="148" t="s">
        <v>50</v>
      </c>
      <c r="S35" s="148"/>
      <c r="T35" s="148"/>
      <c r="U35" s="148"/>
      <c r="V35" s="148"/>
      <c r="W35" s="148" t="s">
        <v>40</v>
      </c>
      <c r="X35" s="148"/>
      <c r="Y35" s="148"/>
      <c r="Z35" s="148"/>
      <c r="AA35" s="148"/>
      <c r="AB35" s="148" t="s">
        <v>42</v>
      </c>
      <c r="AC35" s="148"/>
      <c r="AD35" s="148"/>
      <c r="AE35" s="148"/>
      <c r="AF35" s="148"/>
      <c r="AG35" s="89"/>
      <c r="AH35" s="89"/>
      <c r="AI35" s="89"/>
      <c r="AJ35" s="89"/>
      <c r="AK35" s="89"/>
      <c r="AL35" s="90"/>
      <c r="AM35" s="6"/>
    </row>
    <row r="36" spans="1:39" ht="4.5" customHeight="1">
      <c r="A36" s="6"/>
      <c r="B36" s="151"/>
      <c r="C36" s="152"/>
      <c r="D36" s="152"/>
      <c r="E36" s="152"/>
      <c r="F36" s="152"/>
      <c r="G36" s="160"/>
      <c r="H36" s="161"/>
      <c r="I36" s="161"/>
      <c r="J36" s="161"/>
      <c r="K36" s="162"/>
      <c r="L36" s="160"/>
      <c r="M36" s="161"/>
      <c r="N36" s="161"/>
      <c r="O36" s="161"/>
      <c r="P36" s="161"/>
      <c r="Q36" s="162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89"/>
      <c r="AH36" s="89"/>
      <c r="AI36" s="89"/>
      <c r="AJ36" s="89"/>
      <c r="AK36" s="89"/>
      <c r="AL36" s="90"/>
      <c r="AM36" s="6"/>
    </row>
    <row r="37" spans="1:39" ht="20.25" customHeight="1">
      <c r="A37" s="6"/>
      <c r="B37" s="150" t="s">
        <v>0</v>
      </c>
      <c r="C37" s="96"/>
      <c r="D37" s="96"/>
      <c r="E37" s="96"/>
      <c r="F37" s="96"/>
      <c r="G37" s="170" t="s">
        <v>2</v>
      </c>
      <c r="H37" s="171"/>
      <c r="I37" s="171"/>
      <c r="J37" s="171"/>
      <c r="K37" s="172"/>
      <c r="L37" s="170" t="s">
        <v>21</v>
      </c>
      <c r="M37" s="171"/>
      <c r="N37" s="171"/>
      <c r="O37" s="171"/>
      <c r="P37" s="171"/>
      <c r="Q37" s="172"/>
      <c r="R37" s="96" t="s">
        <v>1</v>
      </c>
      <c r="S37" s="96"/>
      <c r="T37" s="96"/>
      <c r="U37" s="96"/>
      <c r="V37" s="96"/>
      <c r="W37" s="96" t="s">
        <v>3</v>
      </c>
      <c r="X37" s="96"/>
      <c r="Y37" s="96"/>
      <c r="Z37" s="96"/>
      <c r="AA37" s="96"/>
      <c r="AB37" s="96" t="s">
        <v>4</v>
      </c>
      <c r="AC37" s="96"/>
      <c r="AD37" s="96"/>
      <c r="AE37" s="96"/>
      <c r="AF37" s="96"/>
      <c r="AG37" s="96" t="s">
        <v>43</v>
      </c>
      <c r="AH37" s="96"/>
      <c r="AI37" s="96"/>
      <c r="AJ37" s="96"/>
      <c r="AK37" s="96"/>
      <c r="AL37" s="97"/>
      <c r="AM37" s="6"/>
    </row>
    <row r="38" spans="1:39" ht="4.5" customHeight="1">
      <c r="A38" s="6"/>
      <c r="B38" s="150"/>
      <c r="C38" s="96"/>
      <c r="D38" s="96"/>
      <c r="E38" s="96"/>
      <c r="F38" s="96"/>
      <c r="G38" s="173"/>
      <c r="H38" s="174"/>
      <c r="I38" s="174"/>
      <c r="J38" s="174"/>
      <c r="K38" s="175"/>
      <c r="L38" s="173"/>
      <c r="M38" s="174"/>
      <c r="N38" s="174"/>
      <c r="O38" s="174"/>
      <c r="P38" s="174"/>
      <c r="Q38" s="175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7"/>
      <c r="AM38" s="6"/>
    </row>
    <row r="39" spans="1:39" ht="23.1" customHeight="1">
      <c r="A39" s="37"/>
      <c r="B39" s="39" t="s">
        <v>197</v>
      </c>
      <c r="C39" s="40"/>
      <c r="D39" s="40"/>
      <c r="E39" s="40"/>
      <c r="F39" s="40"/>
      <c r="G39" s="40"/>
      <c r="H39" s="40"/>
      <c r="I39" s="40"/>
      <c r="J39" s="40"/>
      <c r="K39" s="40"/>
      <c r="L39" s="42" t="s">
        <v>61</v>
      </c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1"/>
      <c r="AM39" s="34"/>
    </row>
    <row r="40" spans="1:39" s="13" customFormat="1" ht="23.1" customHeight="1">
      <c r="A40" s="38"/>
      <c r="B40" s="30" t="s">
        <v>6</v>
      </c>
      <c r="C40" s="17"/>
      <c r="D40" s="17"/>
      <c r="E40" s="94" t="s">
        <v>22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5"/>
      <c r="AM40" s="35"/>
    </row>
    <row r="41" spans="1:39" ht="23.1" customHeight="1">
      <c r="A41" s="7"/>
      <c r="B41" s="31"/>
      <c r="C41" s="18"/>
      <c r="D41" s="18"/>
      <c r="E41" s="91" t="s">
        <v>23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2"/>
      <c r="AM41" s="12"/>
    </row>
    <row r="42" spans="1:39" ht="22.5" customHeight="1">
      <c r="A42" s="7"/>
      <c r="B42" s="31"/>
      <c r="C42" s="18"/>
      <c r="D42" s="18"/>
      <c r="E42" s="91" t="s">
        <v>24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2"/>
      <c r="AM42" s="12"/>
    </row>
    <row r="43" spans="1:39" ht="22.5" customHeight="1">
      <c r="A43" s="7"/>
      <c r="B43" s="31"/>
      <c r="C43" s="18"/>
      <c r="D43" s="18"/>
      <c r="E43" s="91" t="s">
        <v>25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2"/>
      <c r="AM43" s="12"/>
    </row>
    <row r="44" spans="1:39" ht="22.5" customHeight="1">
      <c r="A44" s="7"/>
      <c r="B44" s="31"/>
      <c r="C44" s="18"/>
      <c r="D44" s="18"/>
      <c r="E44" s="91" t="s">
        <v>26</v>
      </c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2"/>
      <c r="AM44" s="12"/>
    </row>
    <row r="45" spans="1:39" ht="22.5" customHeight="1">
      <c r="A45" s="7"/>
      <c r="B45" s="31"/>
      <c r="C45" s="18"/>
      <c r="D45" s="18"/>
      <c r="E45" s="91" t="s">
        <v>27</v>
      </c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2"/>
      <c r="AM45" s="12"/>
    </row>
    <row r="46" spans="1:39" ht="22.5" customHeight="1">
      <c r="A46" s="7"/>
      <c r="B46" s="31"/>
      <c r="C46" s="18"/>
      <c r="D46" s="18"/>
      <c r="E46" s="91" t="s">
        <v>28</v>
      </c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2"/>
      <c r="AM46" s="12"/>
    </row>
    <row r="47" spans="1:39" ht="22.5" customHeight="1">
      <c r="A47" s="7"/>
      <c r="B47" s="31"/>
      <c r="C47" s="18"/>
      <c r="D47" s="18"/>
      <c r="E47" s="91" t="s">
        <v>29</v>
      </c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2"/>
      <c r="AM47" s="12"/>
    </row>
    <row r="48" spans="1:39" ht="22.5" customHeight="1">
      <c r="A48" s="7"/>
      <c r="B48" s="31"/>
      <c r="C48" s="18"/>
      <c r="D48" s="18"/>
      <c r="E48" s="91" t="s">
        <v>44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2"/>
      <c r="AM48" s="12"/>
    </row>
    <row r="49" spans="1:39" ht="22.5" customHeight="1">
      <c r="A49" s="7"/>
      <c r="B49" s="31"/>
      <c r="C49" s="18"/>
      <c r="D49" s="18"/>
      <c r="E49" s="91" t="s">
        <v>30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2"/>
      <c r="AM49" s="12"/>
    </row>
    <row r="50" spans="1:39" ht="22.5" customHeight="1">
      <c r="A50" s="7"/>
      <c r="B50" s="19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0"/>
      <c r="AM50" s="12"/>
    </row>
    <row r="51" spans="1:39">
      <c r="B51" s="21"/>
      <c r="AL51" s="16"/>
    </row>
    <row r="52" spans="1:39" ht="13.5" thickBot="1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4"/>
    </row>
    <row r="53" spans="1:39" ht="9.75" customHeight="1"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6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M75"/>
  <sheetViews>
    <sheetView showGridLines="0" view="pageBreakPreview" zoomScaleNormal="100" zoomScaleSheetLayoutView="100" workbookViewId="0">
      <selection activeCell="K5" sqref="K5:AB6"/>
    </sheetView>
  </sheetViews>
  <sheetFormatPr defaultColWidth="9.140625" defaultRowHeight="12.75"/>
  <cols>
    <col min="1" max="39" width="3.7109375" style="2" customWidth="1"/>
    <col min="40" max="41" width="9.140625" style="2" customWidth="1"/>
    <col min="42" max="16384" width="9.140625" style="2"/>
  </cols>
  <sheetData>
    <row r="1" spans="2:39" ht="24.75" customHeight="1">
      <c r="B1" s="144" t="s">
        <v>34</v>
      </c>
      <c r="C1" s="121"/>
      <c r="D1" s="121"/>
      <c r="E1" s="121"/>
      <c r="F1" s="121"/>
      <c r="G1" s="121"/>
      <c r="H1" s="121"/>
      <c r="I1" s="121"/>
      <c r="J1" s="122"/>
      <c r="K1" s="120" t="s">
        <v>41</v>
      </c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2"/>
      <c r="AC1" s="98"/>
      <c r="AD1" s="99"/>
      <c r="AE1" s="99"/>
      <c r="AF1" s="99"/>
      <c r="AG1" s="99"/>
      <c r="AH1" s="99"/>
      <c r="AI1" s="99"/>
      <c r="AJ1" s="99"/>
      <c r="AK1" s="99"/>
      <c r="AL1" s="100"/>
      <c r="AM1" s="3"/>
    </row>
    <row r="2" spans="2:39" ht="15" customHeight="1">
      <c r="B2" s="145"/>
      <c r="C2" s="124"/>
      <c r="D2" s="124"/>
      <c r="E2" s="124"/>
      <c r="F2" s="124"/>
      <c r="G2" s="124"/>
      <c r="H2" s="124"/>
      <c r="I2" s="124"/>
      <c r="J2" s="125"/>
      <c r="K2" s="123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  <c r="AC2" s="101"/>
      <c r="AD2" s="102"/>
      <c r="AE2" s="102"/>
      <c r="AF2" s="102"/>
      <c r="AG2" s="102"/>
      <c r="AH2" s="102"/>
      <c r="AI2" s="102"/>
      <c r="AJ2" s="102"/>
      <c r="AK2" s="102"/>
      <c r="AL2" s="103"/>
      <c r="AM2" s="3"/>
    </row>
    <row r="3" spans="2:39" ht="12.75" customHeight="1">
      <c r="B3" s="145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5"/>
      <c r="AC3" s="101"/>
      <c r="AD3" s="102"/>
      <c r="AE3" s="102"/>
      <c r="AF3" s="102"/>
      <c r="AG3" s="102"/>
      <c r="AH3" s="102"/>
      <c r="AI3" s="102"/>
      <c r="AJ3" s="102"/>
      <c r="AK3" s="102"/>
      <c r="AL3" s="103"/>
      <c r="AM3" s="3"/>
    </row>
    <row r="4" spans="2:39" ht="70.5" customHeight="1">
      <c r="B4" s="145"/>
      <c r="C4" s="124"/>
      <c r="D4" s="124"/>
      <c r="E4" s="124"/>
      <c r="F4" s="124"/>
      <c r="G4" s="124"/>
      <c r="H4" s="124"/>
      <c r="I4" s="124"/>
      <c r="J4" s="125"/>
      <c r="K4" s="126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8"/>
      <c r="AC4" s="101"/>
      <c r="AD4" s="102"/>
      <c r="AE4" s="102"/>
      <c r="AF4" s="102"/>
      <c r="AG4" s="102"/>
      <c r="AH4" s="102"/>
      <c r="AI4" s="102"/>
      <c r="AJ4" s="102"/>
      <c r="AK4" s="102"/>
      <c r="AL4" s="103"/>
      <c r="AM4" s="3"/>
    </row>
    <row r="5" spans="2:39" ht="11.25" customHeight="1">
      <c r="B5" s="145"/>
      <c r="C5" s="124"/>
      <c r="D5" s="124"/>
      <c r="E5" s="124"/>
      <c r="F5" s="124"/>
      <c r="G5" s="124"/>
      <c r="H5" s="124"/>
      <c r="I5" s="124"/>
      <c r="J5" s="125"/>
      <c r="K5" s="113" t="s">
        <v>195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01"/>
      <c r="AD5" s="102"/>
      <c r="AE5" s="102"/>
      <c r="AF5" s="102"/>
      <c r="AG5" s="102"/>
      <c r="AH5" s="102"/>
      <c r="AI5" s="102"/>
      <c r="AJ5" s="102"/>
      <c r="AK5" s="102"/>
      <c r="AL5" s="103"/>
      <c r="AM5" s="3"/>
    </row>
    <row r="6" spans="2:39" ht="6.75" customHeight="1">
      <c r="B6" s="146"/>
      <c r="C6" s="127"/>
      <c r="D6" s="127"/>
      <c r="E6" s="127"/>
      <c r="F6" s="127"/>
      <c r="G6" s="127"/>
      <c r="H6" s="127"/>
      <c r="I6" s="127"/>
      <c r="J6" s="128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104"/>
      <c r="AD6" s="105"/>
      <c r="AE6" s="105"/>
      <c r="AF6" s="105"/>
      <c r="AG6" s="105"/>
      <c r="AH6" s="105"/>
      <c r="AI6" s="105"/>
      <c r="AJ6" s="105"/>
      <c r="AK6" s="105"/>
      <c r="AL6" s="106"/>
      <c r="AM6" s="3"/>
    </row>
    <row r="7" spans="2:39" ht="18" customHeight="1">
      <c r="B7" s="141" t="s">
        <v>12</v>
      </c>
      <c r="C7" s="191"/>
      <c r="D7" s="191"/>
      <c r="E7" s="191"/>
      <c r="F7" s="191"/>
      <c r="G7" s="191"/>
      <c r="H7" s="191"/>
      <c r="I7" s="191"/>
      <c r="J7" s="192"/>
      <c r="K7" s="107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08" t="s">
        <v>19</v>
      </c>
      <c r="X7" s="108"/>
      <c r="Y7" s="108"/>
      <c r="Z7" s="107" t="s">
        <v>20</v>
      </c>
      <c r="AA7" s="107"/>
      <c r="AB7" s="107"/>
      <c r="AC7" s="132" t="s">
        <v>149</v>
      </c>
      <c r="AD7" s="133"/>
      <c r="AE7" s="133"/>
      <c r="AF7" s="133"/>
      <c r="AG7" s="133"/>
      <c r="AH7" s="133"/>
      <c r="AI7" s="133"/>
      <c r="AJ7" s="133"/>
      <c r="AK7" s="133"/>
      <c r="AL7" s="134"/>
      <c r="AM7" s="3"/>
    </row>
    <row r="8" spans="2:39" ht="17.25" customHeight="1" thickBot="1">
      <c r="B8" s="138" t="s">
        <v>37</v>
      </c>
      <c r="C8" s="139"/>
      <c r="D8" s="139"/>
      <c r="E8" s="139"/>
      <c r="F8" s="139"/>
      <c r="G8" s="139"/>
      <c r="H8" s="139"/>
      <c r="I8" s="139"/>
      <c r="J8" s="140"/>
      <c r="K8" s="111" t="s">
        <v>38</v>
      </c>
      <c r="L8" s="112"/>
      <c r="M8" s="109" t="s">
        <v>158</v>
      </c>
      <c r="N8" s="110"/>
      <c r="O8" s="111" t="s">
        <v>39</v>
      </c>
      <c r="P8" s="112"/>
      <c r="Q8" s="109" t="s">
        <v>45</v>
      </c>
      <c r="R8" s="110"/>
      <c r="S8" s="111" t="s">
        <v>46</v>
      </c>
      <c r="T8" s="112"/>
      <c r="U8" s="111" t="s">
        <v>47</v>
      </c>
      <c r="V8" s="112"/>
      <c r="W8" s="129" t="s">
        <v>48</v>
      </c>
      <c r="X8" s="130"/>
      <c r="Y8" s="131"/>
      <c r="Z8" s="111" t="s">
        <v>11</v>
      </c>
      <c r="AA8" s="119"/>
      <c r="AB8" s="112"/>
      <c r="AC8" s="135"/>
      <c r="AD8" s="136"/>
      <c r="AE8" s="136"/>
      <c r="AF8" s="136"/>
      <c r="AG8" s="136"/>
      <c r="AH8" s="136"/>
      <c r="AI8" s="136"/>
      <c r="AJ8" s="136"/>
      <c r="AK8" s="136"/>
      <c r="AL8" s="137"/>
      <c r="AM8" s="4"/>
    </row>
    <row r="9" spans="2:39" ht="15" customHeight="1">
      <c r="B9" s="190" t="s">
        <v>31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5"/>
    </row>
    <row r="10" spans="2:39" ht="9.75" customHeight="1"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5"/>
    </row>
    <row r="11" spans="2:39" ht="18.75" customHeight="1">
      <c r="B11" s="187" t="s">
        <v>36</v>
      </c>
      <c r="C11" s="187"/>
      <c r="D11" s="187"/>
      <c r="E11" s="187" t="s">
        <v>7</v>
      </c>
      <c r="F11" s="187"/>
      <c r="G11" s="187"/>
      <c r="H11" s="187" t="s">
        <v>8</v>
      </c>
      <c r="I11" s="187"/>
      <c r="J11" s="187"/>
      <c r="K11" s="187" t="s">
        <v>9</v>
      </c>
      <c r="L11" s="187"/>
      <c r="M11" s="187"/>
      <c r="N11" s="187" t="s">
        <v>10</v>
      </c>
      <c r="O11" s="187"/>
      <c r="P11" s="187"/>
      <c r="Q11" s="187" t="s">
        <v>11</v>
      </c>
      <c r="R11" s="187"/>
      <c r="S11" s="187"/>
      <c r="T11" s="8"/>
      <c r="U11" s="187" t="s">
        <v>36</v>
      </c>
      <c r="V11" s="187"/>
      <c r="W11" s="187"/>
      <c r="X11" s="187" t="s">
        <v>7</v>
      </c>
      <c r="Y11" s="187"/>
      <c r="Z11" s="187"/>
      <c r="AA11" s="187" t="s">
        <v>8</v>
      </c>
      <c r="AB11" s="187"/>
      <c r="AC11" s="187"/>
      <c r="AD11" s="187" t="s">
        <v>9</v>
      </c>
      <c r="AE11" s="187"/>
      <c r="AF11" s="187"/>
      <c r="AG11" s="187" t="s">
        <v>10</v>
      </c>
      <c r="AH11" s="187"/>
      <c r="AI11" s="187"/>
      <c r="AJ11" s="187" t="s">
        <v>11</v>
      </c>
      <c r="AK11" s="187"/>
      <c r="AL11" s="187"/>
    </row>
    <row r="12" spans="2:39" ht="12" customHeight="1">
      <c r="B12" s="186">
        <v>1</v>
      </c>
      <c r="C12" s="186"/>
      <c r="D12" s="186"/>
      <c r="E12" s="186" t="s">
        <v>33</v>
      </c>
      <c r="F12" s="186"/>
      <c r="G12" s="186"/>
      <c r="H12" s="186" t="s">
        <v>33</v>
      </c>
      <c r="I12" s="186"/>
      <c r="J12" s="186"/>
      <c r="K12" s="186" t="s">
        <v>33</v>
      </c>
      <c r="L12" s="186"/>
      <c r="M12" s="186"/>
      <c r="N12" s="186" t="s">
        <v>33</v>
      </c>
      <c r="O12" s="186"/>
      <c r="P12" s="186"/>
      <c r="Q12" s="186" t="s">
        <v>33</v>
      </c>
      <c r="R12" s="186"/>
      <c r="S12" s="186"/>
      <c r="T12" s="8"/>
      <c r="U12" s="186">
        <v>65</v>
      </c>
      <c r="V12" s="186"/>
      <c r="W12" s="186"/>
      <c r="X12" s="186"/>
      <c r="Y12" s="186"/>
      <c r="Z12" s="186"/>
      <c r="AA12" s="185"/>
      <c r="AB12" s="185"/>
      <c r="AC12" s="185"/>
      <c r="AD12" s="185"/>
      <c r="AE12" s="185"/>
      <c r="AF12" s="185"/>
      <c r="AG12" s="185"/>
      <c r="AH12" s="185"/>
      <c r="AI12" s="185"/>
      <c r="AJ12" s="187"/>
      <c r="AK12" s="187"/>
      <c r="AL12" s="187"/>
    </row>
    <row r="13" spans="2:39" ht="12" customHeight="1">
      <c r="B13" s="186">
        <v>2</v>
      </c>
      <c r="C13" s="186"/>
      <c r="D13" s="186"/>
      <c r="E13" s="186" t="s">
        <v>33</v>
      </c>
      <c r="F13" s="186"/>
      <c r="G13" s="186"/>
      <c r="H13" s="186" t="s">
        <v>33</v>
      </c>
      <c r="I13" s="186"/>
      <c r="J13" s="186"/>
      <c r="K13" s="186" t="s">
        <v>33</v>
      </c>
      <c r="L13" s="186"/>
      <c r="M13" s="186"/>
      <c r="N13" s="186" t="s">
        <v>33</v>
      </c>
      <c r="O13" s="186"/>
      <c r="P13" s="186"/>
      <c r="Q13" s="186" t="s">
        <v>33</v>
      </c>
      <c r="R13" s="186"/>
      <c r="S13" s="186"/>
      <c r="T13" s="8"/>
      <c r="U13" s="186">
        <v>66</v>
      </c>
      <c r="V13" s="186"/>
      <c r="W13" s="186"/>
      <c r="X13" s="186"/>
      <c r="Y13" s="186"/>
      <c r="Z13" s="186"/>
      <c r="AA13" s="185"/>
      <c r="AB13" s="185"/>
      <c r="AC13" s="185"/>
      <c r="AD13" s="185"/>
      <c r="AE13" s="185"/>
      <c r="AF13" s="185"/>
      <c r="AG13" s="185"/>
      <c r="AH13" s="185"/>
      <c r="AI13" s="185"/>
      <c r="AJ13" s="187"/>
      <c r="AK13" s="187"/>
      <c r="AL13" s="187"/>
    </row>
    <row r="14" spans="2:39" ht="12" customHeight="1">
      <c r="B14" s="186">
        <v>3</v>
      </c>
      <c r="C14" s="186"/>
      <c r="D14" s="186"/>
      <c r="E14" s="186" t="s">
        <v>33</v>
      </c>
      <c r="F14" s="186"/>
      <c r="G14" s="186"/>
      <c r="H14" s="186" t="s">
        <v>33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8"/>
      <c r="U14" s="186">
        <v>67</v>
      </c>
      <c r="V14" s="186"/>
      <c r="W14" s="186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7"/>
      <c r="AK14" s="187"/>
      <c r="AL14" s="187"/>
    </row>
    <row r="15" spans="2:39" ht="12" customHeight="1">
      <c r="B15" s="186">
        <v>4</v>
      </c>
      <c r="C15" s="186"/>
      <c r="D15" s="186"/>
      <c r="E15" s="186" t="s">
        <v>33</v>
      </c>
      <c r="F15" s="186"/>
      <c r="G15" s="186"/>
      <c r="H15" s="186" t="s">
        <v>33</v>
      </c>
      <c r="I15" s="186"/>
      <c r="J15" s="186"/>
      <c r="K15" s="186" t="s">
        <v>33</v>
      </c>
      <c r="L15" s="186"/>
      <c r="M15" s="186"/>
      <c r="N15" s="186" t="s">
        <v>33</v>
      </c>
      <c r="O15" s="186"/>
      <c r="P15" s="186"/>
      <c r="Q15" s="186" t="s">
        <v>33</v>
      </c>
      <c r="R15" s="186"/>
      <c r="S15" s="186"/>
      <c r="T15" s="8"/>
      <c r="U15" s="186">
        <v>68</v>
      </c>
      <c r="V15" s="186"/>
      <c r="W15" s="186"/>
      <c r="X15" s="186"/>
      <c r="Y15" s="186"/>
      <c r="Z15" s="186"/>
      <c r="AA15" s="185"/>
      <c r="AB15" s="185"/>
      <c r="AC15" s="185"/>
      <c r="AD15" s="185"/>
      <c r="AE15" s="185"/>
      <c r="AF15" s="185"/>
      <c r="AG15" s="185"/>
      <c r="AH15" s="185"/>
      <c r="AI15" s="185"/>
      <c r="AJ15" s="187"/>
      <c r="AK15" s="187"/>
      <c r="AL15" s="187"/>
    </row>
    <row r="16" spans="2:39" ht="12" customHeight="1">
      <c r="B16" s="186">
        <v>5</v>
      </c>
      <c r="C16" s="186"/>
      <c r="D16" s="186"/>
      <c r="E16" s="186" t="s">
        <v>33</v>
      </c>
      <c r="F16" s="186"/>
      <c r="G16" s="186"/>
      <c r="H16" s="186" t="s">
        <v>33</v>
      </c>
      <c r="I16" s="186"/>
      <c r="J16" s="186"/>
      <c r="K16" s="186" t="s">
        <v>33</v>
      </c>
      <c r="L16" s="186"/>
      <c r="M16" s="186"/>
      <c r="N16" s="186" t="s">
        <v>33</v>
      </c>
      <c r="O16" s="186"/>
      <c r="P16" s="186"/>
      <c r="Q16" s="186" t="s">
        <v>33</v>
      </c>
      <c r="R16" s="186"/>
      <c r="S16" s="186"/>
      <c r="T16" s="8"/>
      <c r="U16" s="186">
        <v>69</v>
      </c>
      <c r="V16" s="186"/>
      <c r="W16" s="186"/>
      <c r="X16" s="186"/>
      <c r="Y16" s="186"/>
      <c r="Z16" s="186"/>
      <c r="AA16" s="185"/>
      <c r="AB16" s="185"/>
      <c r="AC16" s="185"/>
      <c r="AD16" s="185"/>
      <c r="AE16" s="185"/>
      <c r="AF16" s="185"/>
      <c r="AG16" s="185"/>
      <c r="AH16" s="185"/>
      <c r="AI16" s="185"/>
      <c r="AJ16" s="187"/>
      <c r="AK16" s="187"/>
      <c r="AL16" s="187"/>
    </row>
    <row r="17" spans="2:38" ht="12" customHeight="1">
      <c r="B17" s="186">
        <v>6</v>
      </c>
      <c r="C17" s="186"/>
      <c r="D17" s="186"/>
      <c r="E17" s="186"/>
      <c r="F17" s="186"/>
      <c r="G17" s="186"/>
      <c r="H17" s="186" t="s">
        <v>33</v>
      </c>
      <c r="I17" s="186"/>
      <c r="J17" s="186"/>
      <c r="K17" s="186" t="s">
        <v>33</v>
      </c>
      <c r="L17" s="186"/>
      <c r="M17" s="186"/>
      <c r="N17" s="186" t="s">
        <v>33</v>
      </c>
      <c r="O17" s="186"/>
      <c r="P17" s="186"/>
      <c r="Q17" s="186"/>
      <c r="R17" s="186"/>
      <c r="S17" s="186"/>
      <c r="T17" s="8"/>
      <c r="U17" s="186">
        <v>70</v>
      </c>
      <c r="V17" s="186"/>
      <c r="W17" s="186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7"/>
      <c r="AK17" s="187"/>
      <c r="AL17" s="187"/>
    </row>
    <row r="18" spans="2:38" ht="12" customHeight="1">
      <c r="B18" s="186">
        <v>7</v>
      </c>
      <c r="C18" s="186"/>
      <c r="D18" s="186"/>
      <c r="E18" s="186"/>
      <c r="F18" s="186"/>
      <c r="G18" s="186"/>
      <c r="H18" s="186"/>
      <c r="I18" s="186"/>
      <c r="J18" s="186"/>
      <c r="K18" s="185"/>
      <c r="L18" s="185"/>
      <c r="M18" s="185"/>
      <c r="N18" s="186" t="s">
        <v>33</v>
      </c>
      <c r="O18" s="186"/>
      <c r="P18" s="186"/>
      <c r="Q18" s="186" t="s">
        <v>33</v>
      </c>
      <c r="R18" s="186"/>
      <c r="S18" s="186"/>
      <c r="T18" s="8"/>
      <c r="U18" s="186">
        <v>71</v>
      </c>
      <c r="V18" s="186"/>
      <c r="W18" s="186"/>
      <c r="X18" s="186"/>
      <c r="Y18" s="186"/>
      <c r="Z18" s="186"/>
      <c r="AA18" s="185"/>
      <c r="AB18" s="185"/>
      <c r="AC18" s="185"/>
      <c r="AD18" s="185"/>
      <c r="AE18" s="185"/>
      <c r="AF18" s="185"/>
      <c r="AG18" s="185"/>
      <c r="AH18" s="185"/>
      <c r="AI18" s="185"/>
      <c r="AJ18" s="187"/>
      <c r="AK18" s="187"/>
      <c r="AL18" s="187"/>
    </row>
    <row r="19" spans="2:38" ht="12" customHeight="1">
      <c r="B19" s="186">
        <v>8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 t="s">
        <v>33</v>
      </c>
      <c r="O19" s="186"/>
      <c r="P19" s="186"/>
      <c r="Q19" s="186" t="s">
        <v>33</v>
      </c>
      <c r="R19" s="186"/>
      <c r="S19" s="186"/>
      <c r="T19" s="8"/>
      <c r="U19" s="186">
        <v>72</v>
      </c>
      <c r="V19" s="186"/>
      <c r="W19" s="186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7"/>
      <c r="AK19" s="187"/>
      <c r="AL19" s="187"/>
    </row>
    <row r="20" spans="2:38" ht="12" customHeight="1">
      <c r="B20" s="186">
        <v>9</v>
      </c>
      <c r="C20" s="186"/>
      <c r="D20" s="186"/>
      <c r="E20" s="186"/>
      <c r="F20" s="186"/>
      <c r="G20" s="186"/>
      <c r="H20" s="186"/>
      <c r="I20" s="186"/>
      <c r="J20" s="186"/>
      <c r="K20" s="185"/>
      <c r="L20" s="185"/>
      <c r="M20" s="185"/>
      <c r="N20" s="185"/>
      <c r="O20" s="185"/>
      <c r="P20" s="185"/>
      <c r="Q20" s="185"/>
      <c r="R20" s="185"/>
      <c r="S20" s="185"/>
      <c r="T20" s="8"/>
      <c r="U20" s="186">
        <v>73</v>
      </c>
      <c r="V20" s="186"/>
      <c r="W20" s="186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7"/>
      <c r="AK20" s="187"/>
      <c r="AL20" s="187"/>
    </row>
    <row r="21" spans="2:38" ht="12" customHeight="1">
      <c r="B21" s="186">
        <v>10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5"/>
      <c r="R21" s="185"/>
      <c r="S21" s="185"/>
      <c r="T21" s="8"/>
      <c r="U21" s="186">
        <v>74</v>
      </c>
      <c r="V21" s="186"/>
      <c r="W21" s="186"/>
      <c r="X21" s="186"/>
      <c r="Y21" s="186"/>
      <c r="Z21" s="186"/>
      <c r="AA21" s="185"/>
      <c r="AB21" s="185"/>
      <c r="AC21" s="185"/>
      <c r="AD21" s="185"/>
      <c r="AE21" s="185"/>
      <c r="AF21" s="185"/>
      <c r="AG21" s="185"/>
      <c r="AH21" s="185"/>
      <c r="AI21" s="185"/>
      <c r="AJ21" s="187"/>
      <c r="AK21" s="187"/>
      <c r="AL21" s="187"/>
    </row>
    <row r="22" spans="2:38" ht="12" customHeight="1">
      <c r="B22" s="186">
        <v>11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5"/>
      <c r="R22" s="185"/>
      <c r="S22" s="185"/>
      <c r="T22" s="6"/>
      <c r="U22" s="186">
        <v>75</v>
      </c>
      <c r="V22" s="186"/>
      <c r="W22" s="186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7"/>
      <c r="AK22" s="187"/>
      <c r="AL22" s="187"/>
    </row>
    <row r="23" spans="2:38" ht="12" customHeight="1">
      <c r="B23" s="186">
        <v>12</v>
      </c>
      <c r="C23" s="186"/>
      <c r="D23" s="186"/>
      <c r="E23" s="186"/>
      <c r="F23" s="186"/>
      <c r="G23" s="186"/>
      <c r="H23" s="186"/>
      <c r="I23" s="186"/>
      <c r="J23" s="186"/>
      <c r="K23" s="185"/>
      <c r="L23" s="185"/>
      <c r="M23" s="185"/>
      <c r="N23" s="186"/>
      <c r="O23" s="186"/>
      <c r="P23" s="186"/>
      <c r="Q23" s="185"/>
      <c r="R23" s="185"/>
      <c r="S23" s="185"/>
      <c r="T23" s="6"/>
      <c r="U23" s="186">
        <v>76</v>
      </c>
      <c r="V23" s="186"/>
      <c r="W23" s="186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7"/>
      <c r="AK23" s="187"/>
      <c r="AL23" s="187"/>
    </row>
    <row r="24" spans="2:38" ht="12" customHeight="1">
      <c r="B24" s="186">
        <v>13</v>
      </c>
      <c r="C24" s="186"/>
      <c r="D24" s="186"/>
      <c r="E24" s="186"/>
      <c r="F24" s="186"/>
      <c r="G24" s="186"/>
      <c r="H24" s="186"/>
      <c r="I24" s="186"/>
      <c r="J24" s="186"/>
      <c r="K24" s="185"/>
      <c r="L24" s="185"/>
      <c r="M24" s="185"/>
      <c r="N24" s="186"/>
      <c r="O24" s="186"/>
      <c r="P24" s="186"/>
      <c r="Q24" s="185"/>
      <c r="R24" s="185"/>
      <c r="S24" s="185"/>
      <c r="T24" s="6"/>
      <c r="U24" s="186">
        <v>77</v>
      </c>
      <c r="V24" s="186"/>
      <c r="W24" s="186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7"/>
      <c r="AK24" s="187"/>
      <c r="AL24" s="187"/>
    </row>
    <row r="25" spans="2:38" ht="12" customHeight="1">
      <c r="B25" s="186">
        <v>14</v>
      </c>
      <c r="C25" s="186"/>
      <c r="D25" s="186"/>
      <c r="E25" s="186"/>
      <c r="F25" s="186"/>
      <c r="G25" s="186"/>
      <c r="H25" s="186"/>
      <c r="I25" s="186"/>
      <c r="J25" s="186"/>
      <c r="K25" s="185"/>
      <c r="L25" s="185"/>
      <c r="M25" s="185"/>
      <c r="N25" s="185"/>
      <c r="O25" s="185"/>
      <c r="P25" s="185"/>
      <c r="Q25" s="185"/>
      <c r="R25" s="185"/>
      <c r="S25" s="185"/>
      <c r="T25" s="6"/>
      <c r="U25" s="186">
        <v>78</v>
      </c>
      <c r="V25" s="186"/>
      <c r="W25" s="186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7"/>
      <c r="AK25" s="187"/>
      <c r="AL25" s="187"/>
    </row>
    <row r="26" spans="2:38" ht="12" customHeight="1">
      <c r="B26" s="186">
        <v>15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5"/>
      <c r="R26" s="185"/>
      <c r="S26" s="185"/>
      <c r="T26" s="6"/>
      <c r="U26" s="186">
        <v>79</v>
      </c>
      <c r="V26" s="186"/>
      <c r="W26" s="186"/>
      <c r="X26" s="186"/>
      <c r="Y26" s="186"/>
      <c r="Z26" s="186"/>
      <c r="AA26" s="185"/>
      <c r="AB26" s="185"/>
      <c r="AC26" s="185"/>
      <c r="AD26" s="185"/>
      <c r="AE26" s="185"/>
      <c r="AF26" s="185"/>
      <c r="AG26" s="185"/>
      <c r="AH26" s="185"/>
      <c r="AI26" s="185"/>
      <c r="AJ26" s="187"/>
      <c r="AK26" s="187"/>
      <c r="AL26" s="187"/>
    </row>
    <row r="27" spans="2:38" ht="12" customHeight="1">
      <c r="B27" s="188">
        <v>16</v>
      </c>
      <c r="C27" s="189"/>
      <c r="D27" s="189"/>
      <c r="E27" s="186"/>
      <c r="F27" s="186"/>
      <c r="G27" s="186"/>
      <c r="H27" s="186"/>
      <c r="I27" s="186"/>
      <c r="J27" s="186"/>
      <c r="K27" s="185"/>
      <c r="L27" s="185"/>
      <c r="M27" s="185"/>
      <c r="N27" s="186"/>
      <c r="O27" s="186"/>
      <c r="P27" s="186"/>
      <c r="Q27" s="185"/>
      <c r="R27" s="185"/>
      <c r="S27" s="185"/>
      <c r="T27" s="6"/>
      <c r="U27" s="186">
        <v>80</v>
      </c>
      <c r="V27" s="186"/>
      <c r="W27" s="186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7"/>
      <c r="AK27" s="187"/>
      <c r="AL27" s="187"/>
    </row>
    <row r="28" spans="2:38" ht="12" customHeight="1">
      <c r="B28" s="186">
        <v>17</v>
      </c>
      <c r="C28" s="186"/>
      <c r="D28" s="186"/>
      <c r="E28" s="186"/>
      <c r="F28" s="186"/>
      <c r="G28" s="186"/>
      <c r="H28" s="186"/>
      <c r="I28" s="186"/>
      <c r="J28" s="186"/>
      <c r="K28" s="185"/>
      <c r="L28" s="185"/>
      <c r="M28" s="185"/>
      <c r="N28" s="186"/>
      <c r="O28" s="186"/>
      <c r="P28" s="186"/>
      <c r="Q28" s="185"/>
      <c r="R28" s="185"/>
      <c r="S28" s="185"/>
      <c r="T28" s="6"/>
      <c r="U28" s="186">
        <v>81</v>
      </c>
      <c r="V28" s="186"/>
      <c r="W28" s="186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7"/>
      <c r="AK28" s="187"/>
      <c r="AL28" s="187"/>
    </row>
    <row r="29" spans="2:38" ht="12" customHeight="1">
      <c r="B29" s="186">
        <v>18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5"/>
      <c r="R29" s="185"/>
      <c r="S29" s="185"/>
      <c r="T29" s="6"/>
      <c r="U29" s="186">
        <v>82</v>
      </c>
      <c r="V29" s="186"/>
      <c r="W29" s="186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7"/>
      <c r="AK29" s="187"/>
      <c r="AL29" s="187"/>
    </row>
    <row r="30" spans="2:38" ht="12" customHeight="1">
      <c r="B30" s="186">
        <v>19</v>
      </c>
      <c r="C30" s="186"/>
      <c r="D30" s="186"/>
      <c r="E30" s="186"/>
      <c r="F30" s="186"/>
      <c r="G30" s="186"/>
      <c r="H30" s="186"/>
      <c r="I30" s="186"/>
      <c r="J30" s="186"/>
      <c r="K30" s="185"/>
      <c r="L30" s="185"/>
      <c r="M30" s="185"/>
      <c r="N30" s="185"/>
      <c r="O30" s="185"/>
      <c r="P30" s="185"/>
      <c r="Q30" s="185"/>
      <c r="R30" s="185"/>
      <c r="S30" s="185"/>
      <c r="T30" s="6"/>
      <c r="U30" s="186">
        <v>83</v>
      </c>
      <c r="V30" s="186"/>
      <c r="W30" s="186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7"/>
      <c r="AK30" s="187"/>
      <c r="AL30" s="187"/>
    </row>
    <row r="31" spans="2:38" ht="12" customHeight="1">
      <c r="B31" s="186">
        <v>20</v>
      </c>
      <c r="C31" s="186"/>
      <c r="D31" s="186"/>
      <c r="E31" s="185"/>
      <c r="F31" s="185"/>
      <c r="G31" s="185"/>
      <c r="H31" s="185"/>
      <c r="I31" s="185"/>
      <c r="J31" s="185"/>
      <c r="K31" s="185"/>
      <c r="L31" s="185"/>
      <c r="M31" s="185"/>
      <c r="N31" s="186"/>
      <c r="O31" s="186"/>
      <c r="P31" s="186"/>
      <c r="Q31" s="185"/>
      <c r="R31" s="185"/>
      <c r="S31" s="185"/>
      <c r="T31" s="6"/>
      <c r="U31" s="186">
        <v>84</v>
      </c>
      <c r="V31" s="186"/>
      <c r="W31" s="186"/>
      <c r="X31" s="186"/>
      <c r="Y31" s="186"/>
      <c r="Z31" s="186"/>
      <c r="AA31" s="185"/>
      <c r="AB31" s="185"/>
      <c r="AC31" s="185"/>
      <c r="AD31" s="185"/>
      <c r="AE31" s="185"/>
      <c r="AF31" s="185"/>
      <c r="AG31" s="185"/>
      <c r="AH31" s="185"/>
      <c r="AI31" s="185"/>
      <c r="AJ31" s="187"/>
      <c r="AK31" s="187"/>
      <c r="AL31" s="187"/>
    </row>
    <row r="32" spans="2:38" ht="12" customHeight="1">
      <c r="B32" s="186">
        <v>21</v>
      </c>
      <c r="C32" s="186"/>
      <c r="D32" s="186"/>
      <c r="E32" s="185"/>
      <c r="F32" s="185"/>
      <c r="G32" s="185"/>
      <c r="H32" s="185"/>
      <c r="I32" s="185"/>
      <c r="J32" s="185"/>
      <c r="K32" s="185"/>
      <c r="L32" s="185"/>
      <c r="M32" s="185"/>
      <c r="N32" s="186"/>
      <c r="O32" s="186"/>
      <c r="P32" s="186"/>
      <c r="Q32" s="185"/>
      <c r="R32" s="185"/>
      <c r="S32" s="185"/>
      <c r="T32" s="6"/>
      <c r="U32" s="186">
        <v>85</v>
      </c>
      <c r="V32" s="186"/>
      <c r="W32" s="186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7"/>
      <c r="AK32" s="187"/>
      <c r="AL32" s="187"/>
    </row>
    <row r="33" spans="2:38" ht="12" customHeight="1">
      <c r="B33" s="186">
        <v>22</v>
      </c>
      <c r="C33" s="186"/>
      <c r="D33" s="186"/>
      <c r="E33" s="185"/>
      <c r="F33" s="185"/>
      <c r="G33" s="185"/>
      <c r="H33" s="185"/>
      <c r="I33" s="185"/>
      <c r="J33" s="185"/>
      <c r="K33" s="185"/>
      <c r="L33" s="185"/>
      <c r="M33" s="185"/>
      <c r="N33" s="186"/>
      <c r="O33" s="186"/>
      <c r="P33" s="186"/>
      <c r="Q33" s="185"/>
      <c r="R33" s="185"/>
      <c r="S33" s="185"/>
      <c r="T33" s="10"/>
      <c r="U33" s="186">
        <v>86</v>
      </c>
      <c r="V33" s="186"/>
      <c r="W33" s="186"/>
      <c r="X33" s="186"/>
      <c r="Y33" s="186"/>
      <c r="Z33" s="186"/>
      <c r="AA33" s="185"/>
      <c r="AB33" s="185"/>
      <c r="AC33" s="185"/>
      <c r="AD33" s="185"/>
      <c r="AE33" s="185"/>
      <c r="AF33" s="185"/>
      <c r="AG33" s="185"/>
      <c r="AH33" s="185"/>
      <c r="AI33" s="185"/>
      <c r="AJ33" s="187"/>
      <c r="AK33" s="187"/>
      <c r="AL33" s="187"/>
    </row>
    <row r="34" spans="2:38" ht="12" customHeight="1">
      <c r="B34" s="186">
        <v>23</v>
      </c>
      <c r="C34" s="186"/>
      <c r="D34" s="186"/>
      <c r="E34" s="185"/>
      <c r="F34" s="185"/>
      <c r="G34" s="185"/>
      <c r="H34" s="185"/>
      <c r="I34" s="185"/>
      <c r="J34" s="185"/>
      <c r="K34" s="185"/>
      <c r="L34" s="185"/>
      <c r="M34" s="185"/>
      <c r="N34" s="186"/>
      <c r="O34" s="186"/>
      <c r="P34" s="186"/>
      <c r="Q34" s="185"/>
      <c r="R34" s="185"/>
      <c r="S34" s="185"/>
      <c r="T34" s="7"/>
      <c r="U34" s="186">
        <v>87</v>
      </c>
      <c r="V34" s="186"/>
      <c r="W34" s="186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7"/>
      <c r="AK34" s="187"/>
      <c r="AL34" s="187"/>
    </row>
    <row r="35" spans="2:38" ht="12" customHeight="1">
      <c r="B35" s="186">
        <v>24</v>
      </c>
      <c r="C35" s="186"/>
      <c r="D35" s="186"/>
      <c r="E35" s="185"/>
      <c r="F35" s="185"/>
      <c r="G35" s="185"/>
      <c r="H35" s="185"/>
      <c r="I35" s="185"/>
      <c r="J35" s="185"/>
      <c r="K35" s="185"/>
      <c r="L35" s="185"/>
      <c r="M35" s="185"/>
      <c r="N35" s="186"/>
      <c r="O35" s="186"/>
      <c r="P35" s="186"/>
      <c r="Q35" s="185"/>
      <c r="R35" s="185"/>
      <c r="S35" s="185"/>
      <c r="T35" s="7"/>
      <c r="U35" s="186">
        <v>88</v>
      </c>
      <c r="V35" s="186"/>
      <c r="W35" s="186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7"/>
      <c r="AK35" s="187"/>
      <c r="AL35" s="187"/>
    </row>
    <row r="36" spans="2:38" ht="12" customHeight="1">
      <c r="B36" s="186">
        <v>25</v>
      </c>
      <c r="C36" s="186"/>
      <c r="D36" s="186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7"/>
      <c r="U36" s="186">
        <v>89</v>
      </c>
      <c r="V36" s="186"/>
      <c r="W36" s="186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7"/>
      <c r="AK36" s="187"/>
      <c r="AL36" s="187"/>
    </row>
    <row r="37" spans="2:38" ht="12" customHeight="1">
      <c r="B37" s="186">
        <v>26</v>
      </c>
      <c r="C37" s="186"/>
      <c r="D37" s="186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7"/>
      <c r="U37" s="186">
        <v>90</v>
      </c>
      <c r="V37" s="186"/>
      <c r="W37" s="186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7"/>
      <c r="AK37" s="187"/>
      <c r="AL37" s="187"/>
    </row>
    <row r="38" spans="2:38" ht="12" customHeight="1">
      <c r="B38" s="186">
        <v>27</v>
      </c>
      <c r="C38" s="186"/>
      <c r="D38" s="186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1"/>
      <c r="U38" s="186">
        <v>91</v>
      </c>
      <c r="V38" s="186"/>
      <c r="W38" s="186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7"/>
      <c r="AK38" s="187"/>
      <c r="AL38" s="187"/>
    </row>
    <row r="39" spans="2:38" ht="12" customHeight="1">
      <c r="B39" s="186">
        <v>28</v>
      </c>
      <c r="C39" s="186"/>
      <c r="D39" s="186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9"/>
      <c r="U39" s="186">
        <v>92</v>
      </c>
      <c r="V39" s="186"/>
      <c r="W39" s="186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7"/>
      <c r="AK39" s="187"/>
      <c r="AL39" s="187"/>
    </row>
    <row r="40" spans="2:38" ht="12" customHeight="1">
      <c r="B40" s="186">
        <v>29</v>
      </c>
      <c r="C40" s="186"/>
      <c r="D40" s="186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9"/>
      <c r="U40" s="186">
        <v>93</v>
      </c>
      <c r="V40" s="186"/>
      <c r="W40" s="186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7"/>
      <c r="AK40" s="187"/>
      <c r="AL40" s="187"/>
    </row>
    <row r="41" spans="2:38" ht="12" customHeight="1">
      <c r="B41" s="186">
        <v>30</v>
      </c>
      <c r="C41" s="186"/>
      <c r="D41" s="186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9"/>
      <c r="U41" s="186">
        <v>94</v>
      </c>
      <c r="V41" s="186"/>
      <c r="W41" s="186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7"/>
      <c r="AK41" s="187"/>
      <c r="AL41" s="187"/>
    </row>
    <row r="42" spans="2:38" ht="12" customHeight="1">
      <c r="B42" s="186">
        <v>31</v>
      </c>
      <c r="C42" s="186"/>
      <c r="D42" s="186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9"/>
      <c r="U42" s="186">
        <v>95</v>
      </c>
      <c r="V42" s="186"/>
      <c r="W42" s="186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7"/>
      <c r="AK42" s="187"/>
      <c r="AL42" s="187"/>
    </row>
    <row r="43" spans="2:38" ht="12" customHeight="1">
      <c r="B43" s="186">
        <v>32</v>
      </c>
      <c r="C43" s="186"/>
      <c r="D43" s="186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9"/>
      <c r="U43" s="186">
        <v>96</v>
      </c>
      <c r="V43" s="186"/>
      <c r="W43" s="186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7"/>
      <c r="AK43" s="187"/>
      <c r="AL43" s="187"/>
    </row>
    <row r="44" spans="2:38" ht="12" customHeight="1">
      <c r="B44" s="186">
        <v>33</v>
      </c>
      <c r="C44" s="186"/>
      <c r="D44" s="186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9"/>
      <c r="U44" s="186">
        <v>97</v>
      </c>
      <c r="V44" s="186"/>
      <c r="W44" s="186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7"/>
      <c r="AK44" s="187"/>
      <c r="AL44" s="187"/>
    </row>
    <row r="45" spans="2:38" ht="12" customHeight="1">
      <c r="B45" s="186">
        <v>34</v>
      </c>
      <c r="C45" s="186"/>
      <c r="D45" s="186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9"/>
      <c r="U45" s="186">
        <v>98</v>
      </c>
      <c r="V45" s="186"/>
      <c r="W45" s="186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7"/>
      <c r="AK45" s="187"/>
      <c r="AL45" s="187"/>
    </row>
    <row r="46" spans="2:38" ht="12" customHeight="1">
      <c r="B46" s="186">
        <v>35</v>
      </c>
      <c r="C46" s="186"/>
      <c r="D46" s="186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9"/>
      <c r="U46" s="186">
        <v>99</v>
      </c>
      <c r="V46" s="186"/>
      <c r="W46" s="186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7"/>
      <c r="AK46" s="187"/>
      <c r="AL46" s="187"/>
    </row>
    <row r="47" spans="2:38" ht="12" customHeight="1">
      <c r="B47" s="186">
        <v>36</v>
      </c>
      <c r="C47" s="186"/>
      <c r="D47" s="186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9"/>
      <c r="U47" s="186">
        <v>100</v>
      </c>
      <c r="V47" s="186"/>
      <c r="W47" s="186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7"/>
      <c r="AK47" s="187"/>
      <c r="AL47" s="187"/>
    </row>
    <row r="48" spans="2:38" ht="12" customHeight="1">
      <c r="B48" s="186">
        <v>37</v>
      </c>
      <c r="C48" s="186"/>
      <c r="D48" s="186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9"/>
      <c r="U48" s="186">
        <v>101</v>
      </c>
      <c r="V48" s="186"/>
      <c r="W48" s="186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7"/>
      <c r="AK48" s="187"/>
      <c r="AL48" s="187"/>
    </row>
    <row r="49" spans="2:38" ht="12" customHeight="1">
      <c r="B49" s="186">
        <v>38</v>
      </c>
      <c r="C49" s="186"/>
      <c r="D49" s="186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9"/>
      <c r="U49" s="186">
        <v>102</v>
      </c>
      <c r="V49" s="186"/>
      <c r="W49" s="186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7"/>
      <c r="AK49" s="187"/>
      <c r="AL49" s="187"/>
    </row>
    <row r="50" spans="2:38" ht="12" customHeight="1">
      <c r="B50" s="186">
        <v>39</v>
      </c>
      <c r="C50" s="186"/>
      <c r="D50" s="186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9"/>
      <c r="U50" s="186">
        <v>103</v>
      </c>
      <c r="V50" s="186"/>
      <c r="W50" s="186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7"/>
      <c r="AK50" s="187"/>
      <c r="AL50" s="187"/>
    </row>
    <row r="51" spans="2:38" ht="12" customHeight="1">
      <c r="B51" s="186">
        <v>40</v>
      </c>
      <c r="C51" s="186"/>
      <c r="D51" s="186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9"/>
      <c r="U51" s="186">
        <v>104</v>
      </c>
      <c r="V51" s="186"/>
      <c r="W51" s="186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7"/>
      <c r="AK51" s="187"/>
      <c r="AL51" s="187"/>
    </row>
    <row r="52" spans="2:38" ht="12" customHeight="1">
      <c r="B52" s="186">
        <v>41</v>
      </c>
      <c r="C52" s="186"/>
      <c r="D52" s="186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9"/>
      <c r="U52" s="186">
        <v>105</v>
      </c>
      <c r="V52" s="186"/>
      <c r="W52" s="186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7"/>
      <c r="AK52" s="187"/>
      <c r="AL52" s="187"/>
    </row>
    <row r="53" spans="2:38" ht="12" customHeight="1">
      <c r="B53" s="186">
        <v>42</v>
      </c>
      <c r="C53" s="186"/>
      <c r="D53" s="186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9"/>
      <c r="U53" s="186">
        <v>106</v>
      </c>
      <c r="V53" s="186"/>
      <c r="W53" s="186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7"/>
      <c r="AK53" s="187"/>
      <c r="AL53" s="187"/>
    </row>
    <row r="54" spans="2:38" ht="12" customHeight="1">
      <c r="B54" s="186">
        <v>43</v>
      </c>
      <c r="C54" s="186"/>
      <c r="D54" s="186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9"/>
      <c r="U54" s="186">
        <v>107</v>
      </c>
      <c r="V54" s="186"/>
      <c r="W54" s="186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7"/>
      <c r="AK54" s="187"/>
      <c r="AL54" s="187"/>
    </row>
    <row r="55" spans="2:38" ht="12" customHeight="1">
      <c r="B55" s="186">
        <v>44</v>
      </c>
      <c r="C55" s="186"/>
      <c r="D55" s="186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9"/>
      <c r="U55" s="186">
        <v>108</v>
      </c>
      <c r="V55" s="186"/>
      <c r="W55" s="186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7"/>
      <c r="AK55" s="187"/>
      <c r="AL55" s="187"/>
    </row>
    <row r="56" spans="2:38" ht="12" customHeight="1">
      <c r="B56" s="186">
        <v>45</v>
      </c>
      <c r="C56" s="186"/>
      <c r="D56" s="186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9"/>
      <c r="U56" s="186">
        <v>109</v>
      </c>
      <c r="V56" s="186"/>
      <c r="W56" s="186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7"/>
      <c r="AK56" s="187"/>
      <c r="AL56" s="187"/>
    </row>
    <row r="57" spans="2:38" ht="12" customHeight="1">
      <c r="B57" s="186">
        <v>46</v>
      </c>
      <c r="C57" s="186"/>
      <c r="D57" s="186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9"/>
      <c r="U57" s="186">
        <v>110</v>
      </c>
      <c r="V57" s="186"/>
      <c r="W57" s="186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7"/>
      <c r="AK57" s="187"/>
      <c r="AL57" s="187"/>
    </row>
    <row r="58" spans="2:38" ht="12" customHeight="1">
      <c r="B58" s="186">
        <v>47</v>
      </c>
      <c r="C58" s="186"/>
      <c r="D58" s="186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9"/>
      <c r="U58" s="186">
        <v>111</v>
      </c>
      <c r="V58" s="186"/>
      <c r="W58" s="186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7"/>
      <c r="AK58" s="187"/>
      <c r="AL58" s="187"/>
    </row>
    <row r="59" spans="2:38" ht="12" customHeight="1">
      <c r="B59" s="186">
        <v>48</v>
      </c>
      <c r="C59" s="186"/>
      <c r="D59" s="186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9"/>
      <c r="U59" s="186">
        <v>112</v>
      </c>
      <c r="V59" s="186"/>
      <c r="W59" s="186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7"/>
      <c r="AK59" s="187"/>
      <c r="AL59" s="187"/>
    </row>
    <row r="60" spans="2:38" ht="12" customHeight="1">
      <c r="B60" s="186">
        <v>49</v>
      </c>
      <c r="C60" s="186"/>
      <c r="D60" s="186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9"/>
      <c r="U60" s="186">
        <v>113</v>
      </c>
      <c r="V60" s="186"/>
      <c r="W60" s="186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7"/>
      <c r="AK60" s="187"/>
      <c r="AL60" s="187"/>
    </row>
    <row r="61" spans="2:38" ht="12" customHeight="1">
      <c r="B61" s="186">
        <v>50</v>
      </c>
      <c r="C61" s="186"/>
      <c r="D61" s="186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9"/>
      <c r="U61" s="186">
        <v>114</v>
      </c>
      <c r="V61" s="186"/>
      <c r="W61" s="186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7"/>
      <c r="AK61" s="187"/>
      <c r="AL61" s="187"/>
    </row>
    <row r="62" spans="2:38" ht="12" customHeight="1">
      <c r="B62" s="186">
        <v>51</v>
      </c>
      <c r="C62" s="186"/>
      <c r="D62" s="186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9"/>
      <c r="U62" s="186">
        <v>115</v>
      </c>
      <c r="V62" s="186"/>
      <c r="W62" s="186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7"/>
      <c r="AK62" s="187"/>
      <c r="AL62" s="187"/>
    </row>
    <row r="63" spans="2:38" ht="12" customHeight="1">
      <c r="B63" s="186">
        <v>52</v>
      </c>
      <c r="C63" s="186"/>
      <c r="D63" s="186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9"/>
      <c r="U63" s="186">
        <v>116</v>
      </c>
      <c r="V63" s="186"/>
      <c r="W63" s="186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7"/>
      <c r="AK63" s="187"/>
      <c r="AL63" s="187"/>
    </row>
    <row r="64" spans="2:38" ht="12" customHeight="1">
      <c r="B64" s="186">
        <v>53</v>
      </c>
      <c r="C64" s="186"/>
      <c r="D64" s="186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9"/>
      <c r="U64" s="186">
        <v>117</v>
      </c>
      <c r="V64" s="186"/>
      <c r="W64" s="186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7"/>
      <c r="AK64" s="187"/>
      <c r="AL64" s="187"/>
    </row>
    <row r="65" spans="2:38" ht="12" customHeight="1">
      <c r="B65" s="186">
        <v>54</v>
      </c>
      <c r="C65" s="186"/>
      <c r="D65" s="186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9"/>
      <c r="U65" s="186">
        <v>118</v>
      </c>
      <c r="V65" s="186"/>
      <c r="W65" s="186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7"/>
      <c r="AK65" s="187"/>
      <c r="AL65" s="187"/>
    </row>
    <row r="66" spans="2:38" ht="12" customHeight="1">
      <c r="B66" s="186">
        <v>55</v>
      </c>
      <c r="C66" s="186"/>
      <c r="D66" s="186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9"/>
      <c r="U66" s="186">
        <v>119</v>
      </c>
      <c r="V66" s="186"/>
      <c r="W66" s="186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7"/>
      <c r="AK66" s="187"/>
      <c r="AL66" s="187"/>
    </row>
    <row r="67" spans="2:38" ht="12" customHeight="1">
      <c r="B67" s="186">
        <v>56</v>
      </c>
      <c r="C67" s="186"/>
      <c r="D67" s="186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9"/>
      <c r="U67" s="186">
        <v>120</v>
      </c>
      <c r="V67" s="186"/>
      <c r="W67" s="186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7"/>
      <c r="AK67" s="187"/>
      <c r="AL67" s="187"/>
    </row>
    <row r="68" spans="2:38" ht="12" customHeight="1">
      <c r="B68" s="186">
        <v>57</v>
      </c>
      <c r="C68" s="186"/>
      <c r="D68" s="186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9"/>
      <c r="U68" s="186">
        <v>121</v>
      </c>
      <c r="V68" s="186"/>
      <c r="W68" s="186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7"/>
      <c r="AK68" s="187"/>
      <c r="AL68" s="187"/>
    </row>
    <row r="69" spans="2:38" ht="12" customHeight="1">
      <c r="B69" s="186">
        <v>58</v>
      </c>
      <c r="C69" s="186"/>
      <c r="D69" s="186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9"/>
      <c r="U69" s="186">
        <v>122</v>
      </c>
      <c r="V69" s="186"/>
      <c r="W69" s="186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7"/>
      <c r="AK69" s="187"/>
      <c r="AL69" s="187"/>
    </row>
    <row r="70" spans="2:38" ht="12" customHeight="1">
      <c r="B70" s="186">
        <v>59</v>
      </c>
      <c r="C70" s="186"/>
      <c r="D70" s="186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9"/>
      <c r="U70" s="186">
        <v>123</v>
      </c>
      <c r="V70" s="186"/>
      <c r="W70" s="186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7"/>
      <c r="AK70" s="187"/>
      <c r="AL70" s="187"/>
    </row>
    <row r="71" spans="2:38" ht="12" customHeight="1">
      <c r="B71" s="186">
        <v>60</v>
      </c>
      <c r="C71" s="186"/>
      <c r="D71" s="186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9"/>
      <c r="U71" s="186">
        <v>124</v>
      </c>
      <c r="V71" s="186"/>
      <c r="W71" s="186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7"/>
      <c r="AK71" s="187"/>
      <c r="AL71" s="187"/>
    </row>
    <row r="72" spans="2:38" ht="12" customHeight="1">
      <c r="B72" s="186">
        <v>61</v>
      </c>
      <c r="C72" s="186"/>
      <c r="D72" s="186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9"/>
      <c r="U72" s="186">
        <v>125</v>
      </c>
      <c r="V72" s="186"/>
      <c r="W72" s="186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7"/>
      <c r="AK72" s="187"/>
      <c r="AL72" s="187"/>
    </row>
    <row r="73" spans="2:38" ht="12" customHeight="1">
      <c r="B73" s="186">
        <v>62</v>
      </c>
      <c r="C73" s="186"/>
      <c r="D73" s="186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9"/>
      <c r="U73" s="186">
        <v>126</v>
      </c>
      <c r="V73" s="186"/>
      <c r="W73" s="186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7"/>
      <c r="AK73" s="187"/>
      <c r="AL73" s="187"/>
    </row>
    <row r="74" spans="2:38" ht="12" customHeight="1">
      <c r="B74" s="186">
        <v>63</v>
      </c>
      <c r="C74" s="186"/>
      <c r="D74" s="186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9"/>
      <c r="U74" s="186">
        <v>127</v>
      </c>
      <c r="V74" s="186"/>
      <c r="W74" s="186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7"/>
      <c r="AK74" s="187"/>
      <c r="AL74" s="187"/>
    </row>
    <row r="75" spans="2:38" ht="12" customHeight="1">
      <c r="B75" s="186">
        <v>64</v>
      </c>
      <c r="C75" s="186"/>
      <c r="D75" s="186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9"/>
      <c r="U75" s="186">
        <v>128</v>
      </c>
      <c r="V75" s="186"/>
      <c r="W75" s="186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7"/>
      <c r="AK75" s="187"/>
      <c r="AL75" s="187"/>
    </row>
  </sheetData>
  <mergeCells count="804">
    <mergeCell ref="AJ73:AL73"/>
    <mergeCell ref="AJ74:AL74"/>
    <mergeCell ref="AJ75:AL75"/>
    <mergeCell ref="AJ59:AL59"/>
    <mergeCell ref="AJ60:AL60"/>
    <mergeCell ref="AJ61:AL61"/>
    <mergeCell ref="AJ62:AL62"/>
    <mergeCell ref="AJ63:AL63"/>
    <mergeCell ref="AJ64:AL64"/>
    <mergeCell ref="AJ65:AL65"/>
    <mergeCell ref="AJ66:AL66"/>
    <mergeCell ref="AJ67:AL67"/>
    <mergeCell ref="AJ68:AL68"/>
    <mergeCell ref="AJ69:AL69"/>
    <mergeCell ref="AJ70:AL70"/>
    <mergeCell ref="AJ71:AL71"/>
    <mergeCell ref="AJ72:AL72"/>
    <mergeCell ref="B1:J6"/>
    <mergeCell ref="B7:J7"/>
    <mergeCell ref="B8:J8"/>
    <mergeCell ref="B11:D11"/>
    <mergeCell ref="B12:D12"/>
    <mergeCell ref="B13:D13"/>
    <mergeCell ref="AJ11:AL11"/>
    <mergeCell ref="AJ12:AL12"/>
    <mergeCell ref="AJ13:AL13"/>
    <mergeCell ref="AC1:AL6"/>
    <mergeCell ref="AC7:AL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B70:D70"/>
    <mergeCell ref="B71:D71"/>
    <mergeCell ref="B72:D72"/>
    <mergeCell ref="B73:D73"/>
    <mergeCell ref="B74:D74"/>
    <mergeCell ref="B75:D75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32:D32"/>
    <mergeCell ref="B33:D33"/>
    <mergeCell ref="B34:D34"/>
    <mergeCell ref="B35:D35"/>
    <mergeCell ref="B36:D36"/>
    <mergeCell ref="B37:D37"/>
    <mergeCell ref="B38:D38"/>
    <mergeCell ref="B68:D68"/>
    <mergeCell ref="B69:D69"/>
    <mergeCell ref="B66:D66"/>
    <mergeCell ref="B67:D67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AJ23:AL23"/>
    <mergeCell ref="AJ32:AL32"/>
    <mergeCell ref="AJ33:AL33"/>
    <mergeCell ref="AJ34:AL34"/>
    <mergeCell ref="AJ35:AL35"/>
    <mergeCell ref="AJ36:AL36"/>
    <mergeCell ref="AJ37:AL37"/>
    <mergeCell ref="AJ52:AL52"/>
    <mergeCell ref="AJ53:AL53"/>
    <mergeCell ref="AG13:AI13"/>
    <mergeCell ref="AG14:AI14"/>
    <mergeCell ref="AG15:AI15"/>
    <mergeCell ref="AG16:AI16"/>
    <mergeCell ref="AG17:AI17"/>
    <mergeCell ref="AG18:AI18"/>
    <mergeCell ref="AG19:AI19"/>
    <mergeCell ref="AJ14:AL14"/>
    <mergeCell ref="AG45:AI45"/>
    <mergeCell ref="AJ38:AL38"/>
    <mergeCell ref="AJ39:AL39"/>
    <mergeCell ref="AJ40:AL40"/>
    <mergeCell ref="AJ30:AL30"/>
    <mergeCell ref="AJ31:AL31"/>
    <mergeCell ref="AG20:AI20"/>
    <mergeCell ref="AG21:AI21"/>
    <mergeCell ref="AG22:AI22"/>
    <mergeCell ref="AG23:AI23"/>
    <mergeCell ref="AG24:AI24"/>
    <mergeCell ref="AG25:AI25"/>
    <mergeCell ref="AG26:AI26"/>
    <mergeCell ref="AJ24:AL24"/>
    <mergeCell ref="AJ25:AL25"/>
    <mergeCell ref="AJ26:AL26"/>
    <mergeCell ref="AJ54:AL54"/>
    <mergeCell ref="AJ55:AL55"/>
    <mergeCell ref="AJ56:AL56"/>
    <mergeCell ref="AJ57:AL57"/>
    <mergeCell ref="AJ58:AL58"/>
    <mergeCell ref="AJ41:AL41"/>
    <mergeCell ref="AJ42:AL42"/>
    <mergeCell ref="AJ43:AL43"/>
    <mergeCell ref="AJ44:AL44"/>
    <mergeCell ref="AJ45:AL45"/>
    <mergeCell ref="AJ46:AL46"/>
    <mergeCell ref="AJ47:AL47"/>
    <mergeCell ref="AJ48:AL48"/>
    <mergeCell ref="AJ49:AL49"/>
    <mergeCell ref="AJ50:AL50"/>
    <mergeCell ref="AJ51:AL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B9:AL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J27:AL27"/>
    <mergeCell ref="AJ28:AL28"/>
    <mergeCell ref="AJ29:AL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69" orientation="portrait" r:id="rId1"/>
  <headerFooter alignWithMargins="0"/>
  <colBreaks count="1" manualBreakCount="1">
    <brk id="40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M21"/>
  <sheetViews>
    <sheetView showGridLines="0" view="pageBreakPreview" zoomScaleNormal="100" zoomScaleSheetLayoutView="100" workbookViewId="0">
      <selection activeCell="K5" sqref="K5:AB6"/>
    </sheetView>
  </sheetViews>
  <sheetFormatPr defaultColWidth="9.140625" defaultRowHeight="12.75"/>
  <cols>
    <col min="1" max="39" width="3.7109375" style="2" customWidth="1"/>
    <col min="40" max="41" width="9.140625" style="2" customWidth="1"/>
    <col min="42" max="16384" width="9.140625" style="2"/>
  </cols>
  <sheetData>
    <row r="1" spans="2:39" ht="24.75" customHeight="1">
      <c r="B1" s="144" t="s">
        <v>34</v>
      </c>
      <c r="C1" s="121"/>
      <c r="D1" s="121"/>
      <c r="E1" s="121"/>
      <c r="F1" s="121"/>
      <c r="G1" s="121"/>
      <c r="H1" s="121"/>
      <c r="I1" s="121"/>
      <c r="J1" s="122"/>
      <c r="K1" s="120" t="s">
        <v>41</v>
      </c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2"/>
      <c r="AC1" s="98"/>
      <c r="AD1" s="99"/>
      <c r="AE1" s="99"/>
      <c r="AF1" s="99"/>
      <c r="AG1" s="99"/>
      <c r="AH1" s="99"/>
      <c r="AI1" s="99"/>
      <c r="AJ1" s="99"/>
      <c r="AK1" s="99"/>
      <c r="AL1" s="100"/>
      <c r="AM1" s="3"/>
    </row>
    <row r="2" spans="2:39" ht="15" customHeight="1">
      <c r="B2" s="145"/>
      <c r="C2" s="124"/>
      <c r="D2" s="124"/>
      <c r="E2" s="124"/>
      <c r="F2" s="124"/>
      <c r="G2" s="124"/>
      <c r="H2" s="124"/>
      <c r="I2" s="124"/>
      <c r="J2" s="125"/>
      <c r="K2" s="123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  <c r="AC2" s="101"/>
      <c r="AD2" s="102"/>
      <c r="AE2" s="102"/>
      <c r="AF2" s="102"/>
      <c r="AG2" s="102"/>
      <c r="AH2" s="102"/>
      <c r="AI2" s="102"/>
      <c r="AJ2" s="102"/>
      <c r="AK2" s="102"/>
      <c r="AL2" s="103"/>
      <c r="AM2" s="3"/>
    </row>
    <row r="3" spans="2:39" ht="12.75" customHeight="1">
      <c r="B3" s="145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5"/>
      <c r="AC3" s="101"/>
      <c r="AD3" s="102"/>
      <c r="AE3" s="102"/>
      <c r="AF3" s="102"/>
      <c r="AG3" s="102"/>
      <c r="AH3" s="102"/>
      <c r="AI3" s="102"/>
      <c r="AJ3" s="102"/>
      <c r="AK3" s="102"/>
      <c r="AL3" s="103"/>
      <c r="AM3" s="3"/>
    </row>
    <row r="4" spans="2:39" ht="70.5" customHeight="1">
      <c r="B4" s="145"/>
      <c r="C4" s="124"/>
      <c r="D4" s="124"/>
      <c r="E4" s="124"/>
      <c r="F4" s="124"/>
      <c r="G4" s="124"/>
      <c r="H4" s="124"/>
      <c r="I4" s="124"/>
      <c r="J4" s="125"/>
      <c r="K4" s="126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8"/>
      <c r="AC4" s="101"/>
      <c r="AD4" s="102"/>
      <c r="AE4" s="102"/>
      <c r="AF4" s="102"/>
      <c r="AG4" s="102"/>
      <c r="AH4" s="102"/>
      <c r="AI4" s="102"/>
      <c r="AJ4" s="102"/>
      <c r="AK4" s="102"/>
      <c r="AL4" s="103"/>
      <c r="AM4" s="3"/>
    </row>
    <row r="5" spans="2:39" ht="11.25" customHeight="1">
      <c r="B5" s="145"/>
      <c r="C5" s="124"/>
      <c r="D5" s="124"/>
      <c r="E5" s="124"/>
      <c r="F5" s="124"/>
      <c r="G5" s="124"/>
      <c r="H5" s="124"/>
      <c r="I5" s="124"/>
      <c r="J5" s="125"/>
      <c r="K5" s="113" t="s">
        <v>195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01"/>
      <c r="AD5" s="102"/>
      <c r="AE5" s="102"/>
      <c r="AF5" s="102"/>
      <c r="AG5" s="102"/>
      <c r="AH5" s="102"/>
      <c r="AI5" s="102"/>
      <c r="AJ5" s="102"/>
      <c r="AK5" s="102"/>
      <c r="AL5" s="103"/>
      <c r="AM5" s="3"/>
    </row>
    <row r="6" spans="2:39" ht="6.75" customHeight="1">
      <c r="B6" s="146"/>
      <c r="C6" s="127"/>
      <c r="D6" s="127"/>
      <c r="E6" s="127"/>
      <c r="F6" s="127"/>
      <c r="G6" s="127"/>
      <c r="H6" s="127"/>
      <c r="I6" s="127"/>
      <c r="J6" s="128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104"/>
      <c r="AD6" s="105"/>
      <c r="AE6" s="105"/>
      <c r="AF6" s="105"/>
      <c r="AG6" s="105"/>
      <c r="AH6" s="105"/>
      <c r="AI6" s="105"/>
      <c r="AJ6" s="105"/>
      <c r="AK6" s="105"/>
      <c r="AL6" s="106"/>
      <c r="AM6" s="3"/>
    </row>
    <row r="7" spans="2:39" ht="18" customHeight="1">
      <c r="B7" s="141" t="s">
        <v>12</v>
      </c>
      <c r="C7" s="191"/>
      <c r="D7" s="191"/>
      <c r="E7" s="191"/>
      <c r="F7" s="191"/>
      <c r="G7" s="191"/>
      <c r="H7" s="191"/>
      <c r="I7" s="191"/>
      <c r="J7" s="192"/>
      <c r="K7" s="107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08" t="s">
        <v>19</v>
      </c>
      <c r="X7" s="108"/>
      <c r="Y7" s="108"/>
      <c r="Z7" s="107" t="s">
        <v>20</v>
      </c>
      <c r="AA7" s="107"/>
      <c r="AB7" s="107"/>
      <c r="AC7" s="132" t="s">
        <v>150</v>
      </c>
      <c r="AD7" s="133"/>
      <c r="AE7" s="133"/>
      <c r="AF7" s="133"/>
      <c r="AG7" s="133"/>
      <c r="AH7" s="133"/>
      <c r="AI7" s="133"/>
      <c r="AJ7" s="133"/>
      <c r="AK7" s="133"/>
      <c r="AL7" s="134"/>
      <c r="AM7" s="3"/>
    </row>
    <row r="8" spans="2:39" ht="17.25" customHeight="1" thickBot="1">
      <c r="B8" s="138" t="s">
        <v>37</v>
      </c>
      <c r="C8" s="139"/>
      <c r="D8" s="139"/>
      <c r="E8" s="139"/>
      <c r="F8" s="139"/>
      <c r="G8" s="139"/>
      <c r="H8" s="139"/>
      <c r="I8" s="139"/>
      <c r="J8" s="140"/>
      <c r="K8" s="111" t="s">
        <v>38</v>
      </c>
      <c r="L8" s="112"/>
      <c r="M8" s="109" t="s">
        <v>158</v>
      </c>
      <c r="N8" s="110"/>
      <c r="O8" s="111" t="s">
        <v>39</v>
      </c>
      <c r="P8" s="112"/>
      <c r="Q8" s="109" t="s">
        <v>45</v>
      </c>
      <c r="R8" s="110"/>
      <c r="S8" s="111" t="s">
        <v>46</v>
      </c>
      <c r="T8" s="112"/>
      <c r="U8" s="111" t="s">
        <v>47</v>
      </c>
      <c r="V8" s="112"/>
      <c r="W8" s="129" t="s">
        <v>48</v>
      </c>
      <c r="X8" s="130"/>
      <c r="Y8" s="131"/>
      <c r="Z8" s="111" t="s">
        <v>11</v>
      </c>
      <c r="AA8" s="119"/>
      <c r="AB8" s="112"/>
      <c r="AC8" s="135"/>
      <c r="AD8" s="136"/>
      <c r="AE8" s="136"/>
      <c r="AF8" s="136"/>
      <c r="AG8" s="136"/>
      <c r="AH8" s="136"/>
      <c r="AI8" s="136"/>
      <c r="AJ8" s="136"/>
      <c r="AK8" s="136"/>
      <c r="AL8" s="137"/>
      <c r="AM8" s="4"/>
    </row>
    <row r="9" spans="2:39" ht="15" customHeight="1">
      <c r="AM9" s="5"/>
    </row>
    <row r="11" spans="2:39">
      <c r="C11" s="53" t="s">
        <v>76</v>
      </c>
    </row>
    <row r="13" spans="2:39">
      <c r="C13" s="2" t="s">
        <v>159</v>
      </c>
      <c r="AA13" s="2" t="s">
        <v>160</v>
      </c>
    </row>
    <row r="14" spans="2:39">
      <c r="C14" s="2" t="s">
        <v>161</v>
      </c>
      <c r="AA14" s="2" t="s">
        <v>162</v>
      </c>
    </row>
    <row r="15" spans="2:39">
      <c r="C15" s="2" t="s">
        <v>163</v>
      </c>
      <c r="AA15" s="2" t="s">
        <v>164</v>
      </c>
    </row>
    <row r="16" spans="2:39">
      <c r="C16" s="2" t="s">
        <v>78</v>
      </c>
      <c r="AA16" s="2" t="s">
        <v>77</v>
      </c>
    </row>
    <row r="17" spans="3:27">
      <c r="C17" s="2" t="s">
        <v>79</v>
      </c>
      <c r="AA17" s="2" t="s">
        <v>80</v>
      </c>
    </row>
    <row r="18" spans="3:27">
      <c r="C18" s="2" t="s">
        <v>81</v>
      </c>
      <c r="AA18" s="2" t="s">
        <v>82</v>
      </c>
    </row>
    <row r="19" spans="3:27">
      <c r="C19" s="2" t="s">
        <v>81</v>
      </c>
      <c r="AA19" s="2" t="s">
        <v>84</v>
      </c>
    </row>
    <row r="20" spans="3:27">
      <c r="C20" s="2" t="s">
        <v>83</v>
      </c>
      <c r="AA20" s="2" t="s">
        <v>85</v>
      </c>
    </row>
    <row r="21" spans="3:27">
      <c r="C21" s="2" t="s">
        <v>165</v>
      </c>
      <c r="AA21" s="2" t="s">
        <v>166</v>
      </c>
    </row>
  </sheetData>
  <mergeCells count="23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U7:V7"/>
    <mergeCell ref="W7:Y7"/>
    <mergeCell ref="Z7:AB7"/>
  </mergeCells>
  <printOptions horizontalCentered="1" gridLinesSet="0"/>
  <pageMargins left="0.25" right="0.25" top="0.143700787" bottom="0.143700787" header="0" footer="0"/>
  <pageSetup paperSize="9" scale="69" orientation="portrait" r:id="rId1"/>
  <headerFooter alignWithMargins="0"/>
  <colBreaks count="1" manualBreakCount="1">
    <brk id="40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O42"/>
  <sheetViews>
    <sheetView showGridLines="0" view="pageBreakPreview" topLeftCell="A4" zoomScale="85" zoomScaleNormal="100" zoomScaleSheetLayoutView="85" workbookViewId="0">
      <selection activeCell="K5" sqref="K5:AB6"/>
    </sheetView>
  </sheetViews>
  <sheetFormatPr defaultColWidth="9.140625" defaultRowHeight="12.75"/>
  <cols>
    <col min="1" max="10" width="3.7109375" style="2" customWidth="1"/>
    <col min="11" max="14" width="10.7109375" style="2" customWidth="1"/>
    <col min="15" max="28" width="5.7109375" style="2" customWidth="1"/>
    <col min="29" max="38" width="3.7109375" style="2" customWidth="1"/>
    <col min="39" max="39" width="5.42578125" style="2" customWidth="1"/>
    <col min="40" max="41" width="9.140625" style="55"/>
    <col min="42" max="16384" width="9.140625" style="2"/>
  </cols>
  <sheetData>
    <row r="1" spans="1:39" ht="24.75" customHeight="1">
      <c r="A1" s="144" t="s">
        <v>35</v>
      </c>
      <c r="B1" s="144"/>
      <c r="C1" s="121"/>
      <c r="D1" s="121"/>
      <c r="E1" s="121"/>
      <c r="F1" s="121"/>
      <c r="G1" s="121"/>
      <c r="H1" s="121"/>
      <c r="I1" s="121"/>
      <c r="J1" s="122"/>
      <c r="K1" s="120" t="s">
        <v>41</v>
      </c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2"/>
      <c r="AC1" s="98"/>
      <c r="AD1" s="197"/>
      <c r="AE1" s="197"/>
      <c r="AF1" s="197"/>
      <c r="AG1" s="197"/>
      <c r="AH1" s="197"/>
      <c r="AI1" s="197"/>
      <c r="AJ1" s="197"/>
      <c r="AK1" s="197"/>
      <c r="AL1" s="198"/>
      <c r="AM1" s="1"/>
    </row>
    <row r="2" spans="1:39" ht="15" customHeight="1">
      <c r="A2" s="145"/>
      <c r="B2" s="145"/>
      <c r="C2" s="124"/>
      <c r="D2" s="124"/>
      <c r="E2" s="124"/>
      <c r="F2" s="124"/>
      <c r="G2" s="124"/>
      <c r="H2" s="124"/>
      <c r="I2" s="124"/>
      <c r="J2" s="125"/>
      <c r="K2" s="123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  <c r="AC2" s="199"/>
      <c r="AD2" s="200"/>
      <c r="AE2" s="200"/>
      <c r="AF2" s="200"/>
      <c r="AG2" s="200"/>
      <c r="AH2" s="200"/>
      <c r="AI2" s="200"/>
      <c r="AJ2" s="200"/>
      <c r="AK2" s="200"/>
      <c r="AL2" s="201"/>
      <c r="AM2" s="3"/>
    </row>
    <row r="3" spans="1:39" ht="12.75" customHeight="1">
      <c r="A3" s="145"/>
      <c r="B3" s="145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5"/>
      <c r="AC3" s="199"/>
      <c r="AD3" s="200"/>
      <c r="AE3" s="200"/>
      <c r="AF3" s="200"/>
      <c r="AG3" s="200"/>
      <c r="AH3" s="200"/>
      <c r="AI3" s="200"/>
      <c r="AJ3" s="200"/>
      <c r="AK3" s="200"/>
      <c r="AL3" s="201"/>
      <c r="AM3" s="3"/>
    </row>
    <row r="4" spans="1:39" ht="70.5" customHeight="1">
      <c r="A4" s="145"/>
      <c r="B4" s="145"/>
      <c r="C4" s="124"/>
      <c r="D4" s="124"/>
      <c r="E4" s="124"/>
      <c r="F4" s="124"/>
      <c r="G4" s="124"/>
      <c r="H4" s="124"/>
      <c r="I4" s="124"/>
      <c r="J4" s="125"/>
      <c r="K4" s="126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8"/>
      <c r="AC4" s="199"/>
      <c r="AD4" s="200"/>
      <c r="AE4" s="200"/>
      <c r="AF4" s="200"/>
      <c r="AG4" s="200"/>
      <c r="AH4" s="200"/>
      <c r="AI4" s="200"/>
      <c r="AJ4" s="200"/>
      <c r="AK4" s="200"/>
      <c r="AL4" s="201"/>
      <c r="AM4" s="3"/>
    </row>
    <row r="5" spans="1:39" ht="11.25" customHeight="1">
      <c r="A5" s="145"/>
      <c r="B5" s="145"/>
      <c r="C5" s="124"/>
      <c r="D5" s="124"/>
      <c r="E5" s="124"/>
      <c r="F5" s="124"/>
      <c r="G5" s="124"/>
      <c r="H5" s="124"/>
      <c r="I5" s="124"/>
      <c r="J5" s="125"/>
      <c r="K5" s="113" t="s">
        <v>195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99"/>
      <c r="AD5" s="200"/>
      <c r="AE5" s="200"/>
      <c r="AF5" s="200"/>
      <c r="AG5" s="200"/>
      <c r="AH5" s="200"/>
      <c r="AI5" s="200"/>
      <c r="AJ5" s="200"/>
      <c r="AK5" s="200"/>
      <c r="AL5" s="201"/>
      <c r="AM5" s="3"/>
    </row>
    <row r="6" spans="1:39" ht="6.75" customHeight="1">
      <c r="A6" s="146"/>
      <c r="B6" s="146"/>
      <c r="C6" s="127"/>
      <c r="D6" s="127"/>
      <c r="E6" s="127"/>
      <c r="F6" s="127"/>
      <c r="G6" s="127"/>
      <c r="H6" s="127"/>
      <c r="I6" s="127"/>
      <c r="J6" s="128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202"/>
      <c r="AD6" s="203"/>
      <c r="AE6" s="203"/>
      <c r="AF6" s="203"/>
      <c r="AG6" s="203"/>
      <c r="AH6" s="203"/>
      <c r="AI6" s="203"/>
      <c r="AJ6" s="203"/>
      <c r="AK6" s="203"/>
      <c r="AL6" s="204"/>
      <c r="AM6" s="3"/>
    </row>
    <row r="7" spans="1:39" ht="18" customHeight="1">
      <c r="A7" s="141" t="s">
        <v>12</v>
      </c>
      <c r="B7" s="141"/>
      <c r="C7" s="191"/>
      <c r="D7" s="191"/>
      <c r="E7" s="191"/>
      <c r="F7" s="191"/>
      <c r="G7" s="191"/>
      <c r="H7" s="191"/>
      <c r="I7" s="191"/>
      <c r="J7" s="192"/>
      <c r="K7" s="107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08" t="s">
        <v>19</v>
      </c>
      <c r="X7" s="108"/>
      <c r="Y7" s="108"/>
      <c r="Z7" s="107" t="s">
        <v>20</v>
      </c>
      <c r="AA7" s="107"/>
      <c r="AB7" s="107"/>
      <c r="AC7" s="205" t="s">
        <v>151</v>
      </c>
      <c r="AD7" s="206"/>
      <c r="AE7" s="206"/>
      <c r="AF7" s="206"/>
      <c r="AG7" s="206"/>
      <c r="AH7" s="206"/>
      <c r="AI7" s="206"/>
      <c r="AJ7" s="206"/>
      <c r="AK7" s="206"/>
      <c r="AL7" s="207"/>
      <c r="AM7" s="3"/>
    </row>
    <row r="8" spans="1:39" ht="17.25" customHeight="1" thickBot="1">
      <c r="A8" s="138" t="s">
        <v>37</v>
      </c>
      <c r="B8" s="138"/>
      <c r="C8" s="139"/>
      <c r="D8" s="139"/>
      <c r="E8" s="139"/>
      <c r="F8" s="139"/>
      <c r="G8" s="139"/>
      <c r="H8" s="139"/>
      <c r="I8" s="139"/>
      <c r="J8" s="140"/>
      <c r="K8" s="111" t="s">
        <v>38</v>
      </c>
      <c r="L8" s="112"/>
      <c r="M8" s="109" t="s">
        <v>158</v>
      </c>
      <c r="N8" s="110"/>
      <c r="O8" s="111" t="s">
        <v>39</v>
      </c>
      <c r="P8" s="112"/>
      <c r="Q8" s="109" t="s">
        <v>45</v>
      </c>
      <c r="R8" s="110"/>
      <c r="S8" s="111" t="s">
        <v>46</v>
      </c>
      <c r="T8" s="112"/>
      <c r="U8" s="111" t="s">
        <v>47</v>
      </c>
      <c r="V8" s="112"/>
      <c r="W8" s="129" t="s">
        <v>48</v>
      </c>
      <c r="X8" s="130"/>
      <c r="Y8" s="131"/>
      <c r="Z8" s="111" t="s">
        <v>11</v>
      </c>
      <c r="AA8" s="119"/>
      <c r="AB8" s="112"/>
      <c r="AC8" s="135"/>
      <c r="AD8" s="136"/>
      <c r="AE8" s="136"/>
      <c r="AF8" s="136"/>
      <c r="AG8" s="136"/>
      <c r="AH8" s="136"/>
      <c r="AI8" s="136"/>
      <c r="AJ8" s="136"/>
      <c r="AK8" s="136"/>
      <c r="AL8" s="137"/>
      <c r="AM8" s="4"/>
    </row>
    <row r="9" spans="1:39" ht="15" customHeight="1" thickBot="1">
      <c r="A9" s="6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67"/>
      <c r="AM9" s="5"/>
    </row>
    <row r="10" spans="1:39" ht="20.100000000000001" customHeight="1">
      <c r="A10" s="209" t="s">
        <v>117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1"/>
      <c r="AM10" s="5"/>
    </row>
    <row r="11" spans="1:39" ht="20.100000000000001" customHeight="1" thickBot="1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4"/>
    </row>
    <row r="12" spans="1:39" ht="30" customHeight="1">
      <c r="A12" s="43"/>
      <c r="B12" s="215" t="s">
        <v>55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44"/>
    </row>
    <row r="13" spans="1:39" ht="30" customHeight="1">
      <c r="A13" s="43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44"/>
    </row>
    <row r="14" spans="1:39" ht="30" customHeight="1" thickBot="1">
      <c r="A14" s="43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44"/>
    </row>
    <row r="15" spans="1:39" ht="30" customHeight="1">
      <c r="A15" s="43"/>
      <c r="B15" s="219" t="s">
        <v>51</v>
      </c>
      <c r="C15" s="220"/>
      <c r="D15" s="220"/>
      <c r="E15" s="220" t="s">
        <v>52</v>
      </c>
      <c r="F15" s="220"/>
      <c r="G15" s="220"/>
      <c r="H15" s="220"/>
      <c r="I15" s="220"/>
      <c r="J15" s="220"/>
      <c r="K15" s="220"/>
      <c r="L15" s="220"/>
      <c r="M15" s="195" t="s">
        <v>66</v>
      </c>
      <c r="N15" s="195" t="s">
        <v>64</v>
      </c>
      <c r="O15" s="195" t="s">
        <v>185</v>
      </c>
      <c r="P15" s="195"/>
      <c r="Q15" s="195"/>
      <c r="R15" s="195" t="s">
        <v>175</v>
      </c>
      <c r="S15" s="195"/>
      <c r="T15" s="195"/>
      <c r="U15" s="195"/>
      <c r="V15" s="195" t="s">
        <v>65</v>
      </c>
      <c r="W15" s="195"/>
      <c r="X15" s="195"/>
      <c r="Y15" s="220" t="s">
        <v>176</v>
      </c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46"/>
      <c r="AL15" s="44"/>
    </row>
    <row r="16" spans="1:39" ht="30" customHeight="1">
      <c r="A16" s="43"/>
      <c r="B16" s="221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47"/>
      <c r="AL16" s="44"/>
    </row>
    <row r="17" spans="1:38" ht="50.1" customHeight="1">
      <c r="A17" s="43"/>
      <c r="B17" s="231">
        <v>1</v>
      </c>
      <c r="C17" s="193"/>
      <c r="D17" s="193"/>
      <c r="E17" s="193" t="s">
        <v>118</v>
      </c>
      <c r="F17" s="193"/>
      <c r="G17" s="193"/>
      <c r="H17" s="193"/>
      <c r="I17" s="193"/>
      <c r="J17" s="193" t="s">
        <v>156</v>
      </c>
      <c r="K17" s="193"/>
      <c r="L17" s="193"/>
      <c r="M17" s="208">
        <v>1</v>
      </c>
      <c r="N17" s="79" t="s">
        <v>67</v>
      </c>
      <c r="O17" s="193">
        <v>31</v>
      </c>
      <c r="P17" s="193"/>
      <c r="Q17" s="193"/>
      <c r="R17" s="193">
        <v>500</v>
      </c>
      <c r="S17" s="193"/>
      <c r="T17" s="193"/>
      <c r="U17" s="193"/>
      <c r="V17" s="193" t="s">
        <v>69</v>
      </c>
      <c r="W17" s="193"/>
      <c r="X17" s="193"/>
      <c r="Y17" s="193">
        <f>SUM(R17:U19)</f>
        <v>860</v>
      </c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4"/>
      <c r="AL17" s="44"/>
    </row>
    <row r="18" spans="1:38" ht="50.1" customHeight="1">
      <c r="A18" s="43"/>
      <c r="B18" s="231"/>
      <c r="C18" s="193"/>
      <c r="D18" s="193"/>
      <c r="E18" s="193"/>
      <c r="F18" s="193"/>
      <c r="G18" s="193"/>
      <c r="H18" s="193"/>
      <c r="I18" s="193"/>
      <c r="J18" s="193" t="s">
        <v>98</v>
      </c>
      <c r="K18" s="193"/>
      <c r="L18" s="193"/>
      <c r="M18" s="208"/>
      <c r="N18" s="79" t="s">
        <v>67</v>
      </c>
      <c r="O18" s="193"/>
      <c r="P18" s="193"/>
      <c r="Q18" s="193"/>
      <c r="R18" s="193">
        <v>160</v>
      </c>
      <c r="S18" s="193"/>
      <c r="T18" s="193"/>
      <c r="U18" s="193"/>
      <c r="V18" s="193" t="s">
        <v>69</v>
      </c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4"/>
      <c r="AL18" s="44"/>
    </row>
    <row r="19" spans="1:38" ht="50.1" customHeight="1">
      <c r="A19" s="43"/>
      <c r="B19" s="231"/>
      <c r="C19" s="193"/>
      <c r="D19" s="193"/>
      <c r="E19" s="193"/>
      <c r="F19" s="193"/>
      <c r="G19" s="193"/>
      <c r="H19" s="193"/>
      <c r="I19" s="193"/>
      <c r="J19" s="193" t="s">
        <v>174</v>
      </c>
      <c r="K19" s="193"/>
      <c r="L19" s="193"/>
      <c r="M19" s="208"/>
      <c r="N19" s="79" t="s">
        <v>68</v>
      </c>
      <c r="O19" s="193"/>
      <c r="P19" s="193"/>
      <c r="Q19" s="193"/>
      <c r="R19" s="193">
        <v>200</v>
      </c>
      <c r="S19" s="193"/>
      <c r="T19" s="193"/>
      <c r="U19" s="193"/>
      <c r="V19" s="193" t="s">
        <v>68</v>
      </c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4"/>
      <c r="AL19" s="44"/>
    </row>
    <row r="20" spans="1:38" ht="60" customHeight="1">
      <c r="A20" s="43"/>
      <c r="B20" s="231">
        <v>2</v>
      </c>
      <c r="C20" s="193"/>
      <c r="D20" s="193"/>
      <c r="E20" s="193" t="s">
        <v>120</v>
      </c>
      <c r="F20" s="193"/>
      <c r="G20" s="193"/>
      <c r="H20" s="193"/>
      <c r="I20" s="193"/>
      <c r="J20" s="193" t="s">
        <v>104</v>
      </c>
      <c r="K20" s="193"/>
      <c r="L20" s="193"/>
      <c r="M20" s="243">
        <v>3</v>
      </c>
      <c r="N20" s="79" t="s">
        <v>67</v>
      </c>
      <c r="O20" s="193" t="s">
        <v>68</v>
      </c>
      <c r="P20" s="193"/>
      <c r="Q20" s="193"/>
      <c r="R20" s="193">
        <v>140</v>
      </c>
      <c r="S20" s="193"/>
      <c r="T20" s="193"/>
      <c r="U20" s="193"/>
      <c r="V20" s="193" t="s">
        <v>69</v>
      </c>
      <c r="W20" s="193"/>
      <c r="X20" s="193"/>
      <c r="Y20" s="193">
        <f>SUM(R20:U21)</f>
        <v>340</v>
      </c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4"/>
      <c r="AL20" s="44"/>
    </row>
    <row r="21" spans="1:38" ht="50.1" customHeight="1">
      <c r="A21" s="43"/>
      <c r="B21" s="231"/>
      <c r="C21" s="193"/>
      <c r="D21" s="193"/>
      <c r="E21" s="193"/>
      <c r="F21" s="193"/>
      <c r="G21" s="193"/>
      <c r="H21" s="193"/>
      <c r="I21" s="193"/>
      <c r="J21" s="193" t="s">
        <v>174</v>
      </c>
      <c r="K21" s="193"/>
      <c r="L21" s="193"/>
      <c r="M21" s="243"/>
      <c r="N21" s="79" t="s">
        <v>68</v>
      </c>
      <c r="O21" s="193"/>
      <c r="P21" s="193"/>
      <c r="Q21" s="193"/>
      <c r="R21" s="193">
        <v>200</v>
      </c>
      <c r="S21" s="193"/>
      <c r="T21" s="193"/>
      <c r="U21" s="193"/>
      <c r="V21" s="193" t="s">
        <v>68</v>
      </c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4"/>
      <c r="AL21" s="44"/>
    </row>
    <row r="22" spans="1:38" ht="50.1" customHeight="1">
      <c r="A22" s="43"/>
      <c r="B22" s="231">
        <v>3</v>
      </c>
      <c r="C22" s="193"/>
      <c r="D22" s="193"/>
      <c r="E22" s="193" t="s">
        <v>119</v>
      </c>
      <c r="F22" s="193"/>
      <c r="G22" s="193"/>
      <c r="H22" s="193"/>
      <c r="I22" s="193"/>
      <c r="J22" s="193" t="s">
        <v>177</v>
      </c>
      <c r="K22" s="193"/>
      <c r="L22" s="193"/>
      <c r="M22" s="208">
        <v>1</v>
      </c>
      <c r="N22" s="79" t="s">
        <v>67</v>
      </c>
      <c r="O22" s="193">
        <v>26</v>
      </c>
      <c r="P22" s="193"/>
      <c r="Q22" s="193"/>
      <c r="R22" s="193">
        <v>500</v>
      </c>
      <c r="S22" s="193"/>
      <c r="T22" s="193"/>
      <c r="U22" s="193"/>
      <c r="V22" s="193" t="s">
        <v>69</v>
      </c>
      <c r="W22" s="193"/>
      <c r="X22" s="193"/>
      <c r="Y22" s="193">
        <f>SUM(R22:U24)</f>
        <v>878</v>
      </c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4"/>
      <c r="AL22" s="44"/>
    </row>
    <row r="23" spans="1:38" ht="50.1" customHeight="1">
      <c r="A23" s="43"/>
      <c r="B23" s="231"/>
      <c r="C23" s="193"/>
      <c r="D23" s="193"/>
      <c r="E23" s="193"/>
      <c r="F23" s="193"/>
      <c r="G23" s="193"/>
      <c r="H23" s="193"/>
      <c r="I23" s="193"/>
      <c r="J23" s="193" t="s">
        <v>98</v>
      </c>
      <c r="K23" s="193"/>
      <c r="L23" s="193"/>
      <c r="M23" s="208"/>
      <c r="N23" s="79" t="s">
        <v>67</v>
      </c>
      <c r="O23" s="193"/>
      <c r="P23" s="193"/>
      <c r="Q23" s="193"/>
      <c r="R23" s="193">
        <f>SUM('(APPENDIX A) '!Y26:AK30)</f>
        <v>178</v>
      </c>
      <c r="S23" s="193"/>
      <c r="T23" s="193"/>
      <c r="U23" s="193"/>
      <c r="V23" s="193" t="s">
        <v>69</v>
      </c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4"/>
      <c r="AL23" s="44"/>
    </row>
    <row r="24" spans="1:38" ht="50.1" customHeight="1">
      <c r="A24" s="43"/>
      <c r="B24" s="231"/>
      <c r="C24" s="193"/>
      <c r="D24" s="193"/>
      <c r="E24" s="193"/>
      <c r="F24" s="193"/>
      <c r="G24" s="193"/>
      <c r="H24" s="193"/>
      <c r="I24" s="193"/>
      <c r="J24" s="193" t="s">
        <v>174</v>
      </c>
      <c r="K24" s="193"/>
      <c r="L24" s="193"/>
      <c r="M24" s="208"/>
      <c r="N24" s="79" t="s">
        <v>68</v>
      </c>
      <c r="O24" s="193"/>
      <c r="P24" s="193"/>
      <c r="Q24" s="193"/>
      <c r="R24" s="193">
        <v>200</v>
      </c>
      <c r="S24" s="193"/>
      <c r="T24" s="193"/>
      <c r="U24" s="193"/>
      <c r="V24" s="193" t="s">
        <v>68</v>
      </c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4"/>
      <c r="AL24" s="44"/>
    </row>
    <row r="25" spans="1:38" ht="50.1" customHeight="1">
      <c r="A25" s="43"/>
      <c r="B25" s="231">
        <v>4</v>
      </c>
      <c r="C25" s="193"/>
      <c r="D25" s="193"/>
      <c r="E25" s="193" t="s">
        <v>121</v>
      </c>
      <c r="F25" s="193"/>
      <c r="G25" s="193"/>
      <c r="H25" s="193"/>
      <c r="I25" s="193"/>
      <c r="J25" s="193" t="s">
        <v>98</v>
      </c>
      <c r="K25" s="193"/>
      <c r="L25" s="193"/>
      <c r="M25" s="208">
        <v>2</v>
      </c>
      <c r="N25" s="79" t="s">
        <v>67</v>
      </c>
      <c r="O25" s="193" t="s">
        <v>68</v>
      </c>
      <c r="P25" s="193"/>
      <c r="Q25" s="193"/>
      <c r="R25" s="193">
        <v>110</v>
      </c>
      <c r="S25" s="193"/>
      <c r="T25" s="193"/>
      <c r="U25" s="193"/>
      <c r="V25" s="193" t="s">
        <v>69</v>
      </c>
      <c r="W25" s="193"/>
      <c r="X25" s="193"/>
      <c r="Y25" s="193">
        <f>SUM(R25:U26)</f>
        <v>310</v>
      </c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4"/>
      <c r="AL25" s="44"/>
    </row>
    <row r="26" spans="1:38" ht="50.1" customHeight="1">
      <c r="A26" s="43"/>
      <c r="B26" s="231"/>
      <c r="C26" s="193"/>
      <c r="D26" s="193"/>
      <c r="E26" s="193"/>
      <c r="F26" s="193"/>
      <c r="G26" s="193"/>
      <c r="H26" s="193"/>
      <c r="I26" s="193"/>
      <c r="J26" s="193" t="s">
        <v>174</v>
      </c>
      <c r="K26" s="193"/>
      <c r="L26" s="193"/>
      <c r="M26" s="208"/>
      <c r="N26" s="79" t="s">
        <v>68</v>
      </c>
      <c r="O26" s="193"/>
      <c r="P26" s="193"/>
      <c r="Q26" s="193"/>
      <c r="R26" s="193">
        <v>200</v>
      </c>
      <c r="S26" s="193"/>
      <c r="T26" s="193"/>
      <c r="U26" s="193"/>
      <c r="V26" s="193" t="s">
        <v>68</v>
      </c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4"/>
      <c r="AL26" s="44"/>
    </row>
    <row r="27" spans="1:38" ht="50.1" customHeight="1">
      <c r="A27" s="43"/>
      <c r="B27" s="231">
        <v>5</v>
      </c>
      <c r="C27" s="193"/>
      <c r="D27" s="193"/>
      <c r="E27" s="193" t="s">
        <v>167</v>
      </c>
      <c r="F27" s="193"/>
      <c r="G27" s="193"/>
      <c r="H27" s="193"/>
      <c r="I27" s="193"/>
      <c r="J27" s="193"/>
      <c r="K27" s="193"/>
      <c r="L27" s="193"/>
      <c r="M27" s="80">
        <v>1</v>
      </c>
      <c r="N27" s="79" t="s">
        <v>67</v>
      </c>
      <c r="O27" s="193" t="s">
        <v>68</v>
      </c>
      <c r="P27" s="193"/>
      <c r="Q27" s="193"/>
      <c r="R27" s="193">
        <f>685+28+28</f>
        <v>741</v>
      </c>
      <c r="S27" s="193"/>
      <c r="T27" s="193"/>
      <c r="U27" s="193"/>
      <c r="V27" s="193" t="s">
        <v>71</v>
      </c>
      <c r="W27" s="193">
        <v>4</v>
      </c>
      <c r="X27" s="193"/>
      <c r="Y27" s="193">
        <f>(R27*M27)</f>
        <v>741</v>
      </c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4"/>
      <c r="AL27" s="44"/>
    </row>
    <row r="28" spans="1:38" ht="50.1" customHeight="1">
      <c r="A28" s="43"/>
      <c r="B28" s="231">
        <v>6</v>
      </c>
      <c r="C28" s="193"/>
      <c r="D28" s="193"/>
      <c r="E28" s="193" t="s">
        <v>59</v>
      </c>
      <c r="F28" s="193"/>
      <c r="G28" s="193"/>
      <c r="H28" s="193"/>
      <c r="I28" s="193"/>
      <c r="J28" s="193"/>
      <c r="K28" s="193"/>
      <c r="L28" s="193"/>
      <c r="M28" s="80">
        <v>1</v>
      </c>
      <c r="N28" s="79" t="s">
        <v>67</v>
      </c>
      <c r="O28" s="193" t="s">
        <v>68</v>
      </c>
      <c r="P28" s="193"/>
      <c r="Q28" s="193"/>
      <c r="R28" s="193">
        <f t="shared" ref="R28:R29" si="0">685+28</f>
        <v>713</v>
      </c>
      <c r="S28" s="193"/>
      <c r="T28" s="193"/>
      <c r="U28" s="193"/>
      <c r="V28" s="193" t="s">
        <v>71</v>
      </c>
      <c r="W28" s="193">
        <v>4</v>
      </c>
      <c r="X28" s="193"/>
      <c r="Y28" s="193">
        <f>(R28*M28)</f>
        <v>713</v>
      </c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4"/>
      <c r="AL28" s="44"/>
    </row>
    <row r="29" spans="1:38" ht="50.1" customHeight="1">
      <c r="A29" s="43"/>
      <c r="B29" s="231">
        <v>7</v>
      </c>
      <c r="C29" s="193"/>
      <c r="D29" s="193"/>
      <c r="E29" s="193" t="s">
        <v>56</v>
      </c>
      <c r="F29" s="193"/>
      <c r="G29" s="193"/>
      <c r="H29" s="193"/>
      <c r="I29" s="193"/>
      <c r="J29" s="193"/>
      <c r="K29" s="193"/>
      <c r="L29" s="193"/>
      <c r="M29" s="80">
        <v>1</v>
      </c>
      <c r="N29" s="79" t="s">
        <v>67</v>
      </c>
      <c r="O29" s="193" t="s">
        <v>68</v>
      </c>
      <c r="P29" s="193"/>
      <c r="Q29" s="193"/>
      <c r="R29" s="193">
        <f t="shared" si="0"/>
        <v>713</v>
      </c>
      <c r="S29" s="193"/>
      <c r="T29" s="193"/>
      <c r="U29" s="193"/>
      <c r="V29" s="193" t="s">
        <v>71</v>
      </c>
      <c r="W29" s="193">
        <v>4</v>
      </c>
      <c r="X29" s="193"/>
      <c r="Y29" s="193">
        <f>(R29*M29)</f>
        <v>713</v>
      </c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4"/>
      <c r="AL29" s="44"/>
    </row>
    <row r="30" spans="1:38" ht="50.1" customHeight="1" thickBot="1">
      <c r="A30" s="43"/>
      <c r="B30" s="229">
        <v>8</v>
      </c>
      <c r="C30" s="230"/>
      <c r="D30" s="230"/>
      <c r="E30" s="230" t="s">
        <v>168</v>
      </c>
      <c r="F30" s="230"/>
      <c r="G30" s="230"/>
      <c r="H30" s="230"/>
      <c r="I30" s="230"/>
      <c r="J30" s="230"/>
      <c r="K30" s="230"/>
      <c r="L30" s="230"/>
      <c r="M30" s="81">
        <v>2</v>
      </c>
      <c r="N30" s="82" t="s">
        <v>67</v>
      </c>
      <c r="O30" s="230" t="s">
        <v>68</v>
      </c>
      <c r="P30" s="230"/>
      <c r="Q30" s="230"/>
      <c r="R30" s="230">
        <v>600</v>
      </c>
      <c r="S30" s="230"/>
      <c r="T30" s="230"/>
      <c r="U30" s="230"/>
      <c r="V30" s="230" t="s">
        <v>100</v>
      </c>
      <c r="W30" s="230">
        <v>4</v>
      </c>
      <c r="X30" s="230"/>
      <c r="Y30" s="230">
        <f>(R30*M30)</f>
        <v>1200</v>
      </c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  <c r="AK30" s="244"/>
      <c r="AL30" s="44"/>
    </row>
    <row r="31" spans="1:38" ht="57.75" customHeight="1" thickBot="1">
      <c r="A31" s="43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13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44"/>
    </row>
    <row r="32" spans="1:38" ht="30" customHeight="1" thickBot="1">
      <c r="A32" s="43"/>
      <c r="B32" s="51"/>
      <c r="C32" s="51"/>
      <c r="D32" s="51"/>
      <c r="E32" s="51"/>
      <c r="F32" s="51"/>
      <c r="G32" s="51"/>
      <c r="H32" s="51"/>
      <c r="I32" s="235" t="s">
        <v>180</v>
      </c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7"/>
      <c r="Y32" s="238">
        <f>SUM(Y17:AK30)</f>
        <v>5755</v>
      </c>
      <c r="Z32" s="239"/>
      <c r="AA32" s="239"/>
      <c r="AB32" s="240"/>
      <c r="AC32" s="51"/>
      <c r="AD32" s="51"/>
      <c r="AE32" s="51"/>
      <c r="AF32" s="51"/>
      <c r="AG32" s="51"/>
      <c r="AH32" s="51"/>
      <c r="AI32" s="51"/>
      <c r="AJ32" s="51"/>
      <c r="AK32" s="51"/>
      <c r="AL32" s="44"/>
    </row>
    <row r="33" spans="1:38" ht="30" customHeight="1" thickBot="1">
      <c r="A33" s="43"/>
      <c r="B33" s="51"/>
      <c r="C33" s="51"/>
      <c r="D33" s="51"/>
      <c r="E33" s="51"/>
      <c r="F33" s="51"/>
      <c r="G33" s="51"/>
      <c r="H33" s="51"/>
      <c r="I33" s="241" t="s">
        <v>181</v>
      </c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26">
        <f>Y32*1.2</f>
        <v>6906</v>
      </c>
      <c r="Z33" s="227"/>
      <c r="AA33" s="227"/>
      <c r="AB33" s="228"/>
      <c r="AC33" s="51"/>
      <c r="AD33" s="51"/>
      <c r="AE33" s="51"/>
      <c r="AF33" s="51"/>
      <c r="AG33" s="51"/>
      <c r="AH33" s="51"/>
      <c r="AI33" s="51"/>
      <c r="AJ33" s="51"/>
      <c r="AK33" s="51"/>
      <c r="AL33" s="44"/>
    </row>
    <row r="34" spans="1:38" ht="30" customHeight="1" thickBot="1">
      <c r="A34" s="43"/>
      <c r="B34" s="46"/>
      <c r="C34" s="46"/>
      <c r="D34" s="46"/>
      <c r="E34" s="46"/>
      <c r="F34" s="46"/>
      <c r="G34" s="46"/>
      <c r="H34" s="46"/>
      <c r="I34" s="223" t="s">
        <v>184</v>
      </c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5"/>
      <c r="Y34" s="232">
        <v>1500</v>
      </c>
      <c r="Z34" s="233"/>
      <c r="AA34" s="233"/>
      <c r="AB34" s="234"/>
      <c r="AC34" s="46"/>
      <c r="AD34" s="46"/>
      <c r="AE34" s="46"/>
      <c r="AF34" s="46"/>
      <c r="AG34" s="46"/>
      <c r="AH34" s="46"/>
      <c r="AI34" s="46"/>
      <c r="AJ34" s="46"/>
      <c r="AK34" s="46"/>
      <c r="AL34" s="44"/>
    </row>
    <row r="35" spans="1:38" ht="30" customHeight="1" thickBot="1">
      <c r="A35" s="50"/>
      <c r="B35" s="70"/>
      <c r="C35" s="70"/>
      <c r="D35" s="70"/>
      <c r="E35" s="70"/>
      <c r="F35" s="70"/>
      <c r="G35" s="70"/>
      <c r="H35" s="70"/>
      <c r="I35" s="248" t="s">
        <v>182</v>
      </c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32">
        <f>Y34+Y33</f>
        <v>8406</v>
      </c>
      <c r="Z35" s="233"/>
      <c r="AA35" s="233"/>
      <c r="AB35" s="234"/>
      <c r="AC35" s="70"/>
      <c r="AD35" s="70"/>
      <c r="AE35" s="70"/>
      <c r="AF35" s="70"/>
      <c r="AG35" s="70"/>
      <c r="AH35" s="70"/>
      <c r="AI35" s="70"/>
      <c r="AJ35" s="70"/>
      <c r="AK35" s="70"/>
      <c r="AL35" s="83"/>
    </row>
    <row r="36" spans="1:38" ht="30" customHeight="1">
      <c r="A36" s="43"/>
      <c r="B36" s="70"/>
      <c r="C36" s="70"/>
      <c r="D36" s="70"/>
      <c r="E36" s="70"/>
      <c r="F36" s="70"/>
      <c r="G36" s="70"/>
      <c r="H36" s="70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70"/>
      <c r="AD36" s="70"/>
      <c r="AE36" s="70"/>
      <c r="AF36" s="70"/>
      <c r="AG36" s="70"/>
      <c r="AH36" s="70"/>
      <c r="AI36" s="70"/>
      <c r="AJ36" s="70"/>
      <c r="AK36" s="70"/>
      <c r="AL36" s="83"/>
    </row>
    <row r="37" spans="1:38" ht="114.75" customHeight="1">
      <c r="A37" s="43"/>
      <c r="B37" s="70"/>
      <c r="C37" s="245" t="s">
        <v>183</v>
      </c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70"/>
      <c r="AJ37" s="70"/>
      <c r="AK37" s="70"/>
      <c r="AL37" s="83"/>
    </row>
    <row r="38" spans="1:38" ht="30" customHeight="1">
      <c r="A38" s="21"/>
      <c r="B38" s="84"/>
      <c r="C38" s="84"/>
      <c r="D38" s="84"/>
      <c r="E38" s="84"/>
      <c r="F38" s="84"/>
      <c r="G38" s="84"/>
      <c r="H38" s="8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84"/>
      <c r="AD38" s="84"/>
      <c r="AE38" s="84"/>
      <c r="AF38" s="84"/>
      <c r="AG38" s="84"/>
      <c r="AH38" s="84"/>
      <c r="AI38" s="84"/>
      <c r="AJ38" s="84"/>
      <c r="AK38" s="84"/>
      <c r="AL38" s="85"/>
    </row>
    <row r="39" spans="1:38" ht="30" customHeight="1">
      <c r="A39" s="21"/>
      <c r="B39" s="84"/>
      <c r="C39" s="84"/>
      <c r="D39" s="84"/>
      <c r="E39" s="84"/>
      <c r="F39" s="84"/>
      <c r="G39" s="84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84"/>
      <c r="AE39" s="84"/>
      <c r="AF39" s="84"/>
      <c r="AG39" s="84"/>
      <c r="AH39" s="84"/>
      <c r="AI39" s="84"/>
      <c r="AJ39" s="84"/>
      <c r="AK39" s="84"/>
      <c r="AL39" s="85"/>
    </row>
    <row r="40" spans="1:38" ht="30" customHeight="1" thickBot="1">
      <c r="A40" s="22"/>
      <c r="B40" s="73"/>
      <c r="C40" s="73"/>
      <c r="D40" s="73"/>
      <c r="E40" s="73"/>
      <c r="F40" s="73"/>
      <c r="G40" s="73"/>
      <c r="H40" s="73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73"/>
      <c r="AD40" s="73"/>
      <c r="AE40" s="73"/>
      <c r="AF40" s="73"/>
      <c r="AG40" s="73"/>
      <c r="AH40" s="73"/>
      <c r="AI40" s="73"/>
      <c r="AJ40" s="73"/>
      <c r="AK40" s="73"/>
      <c r="AL40" s="74"/>
    </row>
    <row r="41" spans="1:38" ht="14.25"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38" ht="15" thickBot="1"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</row>
  </sheetData>
  <mergeCells count="117">
    <mergeCell ref="H39:AC39"/>
    <mergeCell ref="C37:AH37"/>
    <mergeCell ref="A1:J6"/>
    <mergeCell ref="A7:J7"/>
    <mergeCell ref="K7:L7"/>
    <mergeCell ref="M7:N7"/>
    <mergeCell ref="O7:P7"/>
    <mergeCell ref="Q7:R7"/>
    <mergeCell ref="S7:T7"/>
    <mergeCell ref="U7:V7"/>
    <mergeCell ref="A8:J8"/>
    <mergeCell ref="K8:L8"/>
    <mergeCell ref="M8:N8"/>
    <mergeCell ref="O8:P8"/>
    <mergeCell ref="Q8:R8"/>
    <mergeCell ref="Y15:AK16"/>
    <mergeCell ref="R17:U17"/>
    <mergeCell ref="V17:X17"/>
    <mergeCell ref="U8:V8"/>
    <mergeCell ref="I35:X35"/>
    <mergeCell ref="Y35:AB35"/>
    <mergeCell ref="V15:X16"/>
    <mergeCell ref="Y17:AK19"/>
    <mergeCell ref="J19:L19"/>
    <mergeCell ref="E17:I19"/>
    <mergeCell ref="B17:D19"/>
    <mergeCell ref="O17:Q19"/>
    <mergeCell ref="R19:U19"/>
    <mergeCell ref="V19:X19"/>
    <mergeCell ref="R18:U18"/>
    <mergeCell ref="V18:X18"/>
    <mergeCell ref="J17:L17"/>
    <mergeCell ref="J18:L18"/>
    <mergeCell ref="E15:L16"/>
    <mergeCell ref="M15:M16"/>
    <mergeCell ref="N15:N16"/>
    <mergeCell ref="J20:L20"/>
    <mergeCell ref="E20:I21"/>
    <mergeCell ref="B20:D21"/>
    <mergeCell ref="Y34:AB34"/>
    <mergeCell ref="I32:X32"/>
    <mergeCell ref="Y32:AB32"/>
    <mergeCell ref="I33:X33"/>
    <mergeCell ref="R21:U21"/>
    <mergeCell ref="B29:D29"/>
    <mergeCell ref="E29:L29"/>
    <mergeCell ref="M20:M21"/>
    <mergeCell ref="M22:M24"/>
    <mergeCell ref="R27:U27"/>
    <mergeCell ref="O20:Q21"/>
    <mergeCell ref="Y25:AK26"/>
    <mergeCell ref="Y30:AK30"/>
    <mergeCell ref="O29:Q29"/>
    <mergeCell ref="R29:U29"/>
    <mergeCell ref="V29:X29"/>
    <mergeCell ref="V30:X30"/>
    <mergeCell ref="Y29:AK29"/>
    <mergeCell ref="A10:AL11"/>
    <mergeCell ref="B12:AK14"/>
    <mergeCell ref="B15:D16"/>
    <mergeCell ref="I34:X34"/>
    <mergeCell ref="Y33:AB33"/>
    <mergeCell ref="B30:D30"/>
    <mergeCell ref="E30:L30"/>
    <mergeCell ref="O30:Q30"/>
    <mergeCell ref="R30:U30"/>
    <mergeCell ref="J24:L24"/>
    <mergeCell ref="R24:U24"/>
    <mergeCell ref="E22:I24"/>
    <mergeCell ref="B22:D24"/>
    <mergeCell ref="O22:Q24"/>
    <mergeCell ref="B28:D28"/>
    <mergeCell ref="E28:L28"/>
    <mergeCell ref="O28:Q28"/>
    <mergeCell ref="R28:U28"/>
    <mergeCell ref="B25:D26"/>
    <mergeCell ref="E25:I26"/>
    <mergeCell ref="J23:L23"/>
    <mergeCell ref="B27:D27"/>
    <mergeCell ref="E27:L27"/>
    <mergeCell ref="O27:Q27"/>
    <mergeCell ref="K1:AB4"/>
    <mergeCell ref="J22:L22"/>
    <mergeCell ref="R22:U22"/>
    <mergeCell ref="Y20:AK21"/>
    <mergeCell ref="J26:L26"/>
    <mergeCell ref="R26:U26"/>
    <mergeCell ref="V26:X26"/>
    <mergeCell ref="S8:T8"/>
    <mergeCell ref="R15:U16"/>
    <mergeCell ref="AC1:AL6"/>
    <mergeCell ref="K5:AB6"/>
    <mergeCell ref="W7:Y7"/>
    <mergeCell ref="Z7:AB7"/>
    <mergeCell ref="AC7:AL8"/>
    <mergeCell ref="W8:Y8"/>
    <mergeCell ref="Z8:AB8"/>
    <mergeCell ref="M17:M19"/>
    <mergeCell ref="O15:Q16"/>
    <mergeCell ref="M25:M26"/>
    <mergeCell ref="J25:L25"/>
    <mergeCell ref="R25:U25"/>
    <mergeCell ref="V25:X25"/>
    <mergeCell ref="V20:X20"/>
    <mergeCell ref="V21:X21"/>
    <mergeCell ref="R20:U20"/>
    <mergeCell ref="J21:L21"/>
    <mergeCell ref="V28:X28"/>
    <mergeCell ref="V27:X27"/>
    <mergeCell ref="Y27:AK27"/>
    <mergeCell ref="R23:U23"/>
    <mergeCell ref="V22:X22"/>
    <mergeCell ref="O25:Q26"/>
    <mergeCell ref="V24:X24"/>
    <mergeCell ref="Y22:AK24"/>
    <mergeCell ref="V23:X23"/>
    <mergeCell ref="Y28:AK28"/>
  </mergeCells>
  <printOptions horizontalCentered="1" gridLinesSet="0"/>
  <pageMargins left="0.25" right="0.25" top="0.143700787" bottom="0.143700787" header="0" footer="0"/>
  <pageSetup paperSize="9" scale="5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N27"/>
  <sheetViews>
    <sheetView showGridLines="0" view="pageBreakPreview" topLeftCell="B1" zoomScale="85" zoomScaleNormal="100" zoomScaleSheetLayoutView="85" workbookViewId="0">
      <selection activeCell="K5" sqref="K5:AB6"/>
    </sheetView>
  </sheetViews>
  <sheetFormatPr defaultColWidth="9.140625" defaultRowHeight="12.75"/>
  <cols>
    <col min="1" max="10" width="3.7109375" style="2" customWidth="1"/>
    <col min="11" max="14" width="10.7109375" style="2" customWidth="1"/>
    <col min="15" max="28" width="5.7109375" style="2" customWidth="1"/>
    <col min="29" max="38" width="3.7109375" style="2" customWidth="1"/>
    <col min="39" max="39" width="5.42578125" style="2" customWidth="1"/>
    <col min="40" max="16384" width="9.140625" style="2"/>
  </cols>
  <sheetData>
    <row r="1" spans="1:40" ht="24.75" customHeight="1">
      <c r="A1" s="144" t="s">
        <v>35</v>
      </c>
      <c r="B1" s="144"/>
      <c r="C1" s="121"/>
      <c r="D1" s="121"/>
      <c r="E1" s="121"/>
      <c r="F1" s="121"/>
      <c r="G1" s="121"/>
      <c r="H1" s="121"/>
      <c r="I1" s="121"/>
      <c r="J1" s="122"/>
      <c r="K1" s="120" t="s">
        <v>41</v>
      </c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2"/>
      <c r="AC1" s="98"/>
      <c r="AD1" s="197"/>
      <c r="AE1" s="197"/>
      <c r="AF1" s="197"/>
      <c r="AG1" s="197"/>
      <c r="AH1" s="197"/>
      <c r="AI1" s="197"/>
      <c r="AJ1" s="197"/>
      <c r="AK1" s="197"/>
      <c r="AL1" s="198"/>
      <c r="AM1" s="1"/>
    </row>
    <row r="2" spans="1:40" ht="15" customHeight="1">
      <c r="A2" s="145"/>
      <c r="B2" s="145"/>
      <c r="C2" s="124"/>
      <c r="D2" s="124"/>
      <c r="E2" s="124"/>
      <c r="F2" s="124"/>
      <c r="G2" s="124"/>
      <c r="H2" s="124"/>
      <c r="I2" s="124"/>
      <c r="J2" s="125"/>
      <c r="K2" s="123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  <c r="AC2" s="199"/>
      <c r="AD2" s="200"/>
      <c r="AE2" s="200"/>
      <c r="AF2" s="200"/>
      <c r="AG2" s="200"/>
      <c r="AH2" s="200"/>
      <c r="AI2" s="200"/>
      <c r="AJ2" s="200"/>
      <c r="AK2" s="200"/>
      <c r="AL2" s="201"/>
      <c r="AM2" s="3"/>
    </row>
    <row r="3" spans="1:40" ht="12.75" customHeight="1">
      <c r="A3" s="145"/>
      <c r="B3" s="145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5"/>
      <c r="AC3" s="199"/>
      <c r="AD3" s="200"/>
      <c r="AE3" s="200"/>
      <c r="AF3" s="200"/>
      <c r="AG3" s="200"/>
      <c r="AH3" s="200"/>
      <c r="AI3" s="200"/>
      <c r="AJ3" s="200"/>
      <c r="AK3" s="200"/>
      <c r="AL3" s="201"/>
      <c r="AM3" s="3"/>
    </row>
    <row r="4" spans="1:40" ht="70.5" customHeight="1">
      <c r="A4" s="145"/>
      <c r="B4" s="145"/>
      <c r="C4" s="124"/>
      <c r="D4" s="124"/>
      <c r="E4" s="124"/>
      <c r="F4" s="124"/>
      <c r="G4" s="124"/>
      <c r="H4" s="124"/>
      <c r="I4" s="124"/>
      <c r="J4" s="125"/>
      <c r="K4" s="126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8"/>
      <c r="AC4" s="199"/>
      <c r="AD4" s="200"/>
      <c r="AE4" s="200"/>
      <c r="AF4" s="200"/>
      <c r="AG4" s="200"/>
      <c r="AH4" s="200"/>
      <c r="AI4" s="200"/>
      <c r="AJ4" s="200"/>
      <c r="AK4" s="200"/>
      <c r="AL4" s="201"/>
      <c r="AM4" s="3"/>
    </row>
    <row r="5" spans="1:40" ht="11.25" customHeight="1">
      <c r="A5" s="145"/>
      <c r="B5" s="145"/>
      <c r="C5" s="124"/>
      <c r="D5" s="124"/>
      <c r="E5" s="124"/>
      <c r="F5" s="124"/>
      <c r="G5" s="124"/>
      <c r="H5" s="124"/>
      <c r="I5" s="124"/>
      <c r="J5" s="125"/>
      <c r="K5" s="113" t="s">
        <v>195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99"/>
      <c r="AD5" s="200"/>
      <c r="AE5" s="200"/>
      <c r="AF5" s="200"/>
      <c r="AG5" s="200"/>
      <c r="AH5" s="200"/>
      <c r="AI5" s="200"/>
      <c r="AJ5" s="200"/>
      <c r="AK5" s="200"/>
      <c r="AL5" s="201"/>
      <c r="AM5" s="3"/>
    </row>
    <row r="6" spans="1:40" ht="6.75" customHeight="1">
      <c r="A6" s="146"/>
      <c r="B6" s="146"/>
      <c r="C6" s="127"/>
      <c r="D6" s="127"/>
      <c r="E6" s="127"/>
      <c r="F6" s="127"/>
      <c r="G6" s="127"/>
      <c r="H6" s="127"/>
      <c r="I6" s="127"/>
      <c r="J6" s="128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202"/>
      <c r="AD6" s="203"/>
      <c r="AE6" s="203"/>
      <c r="AF6" s="203"/>
      <c r="AG6" s="203"/>
      <c r="AH6" s="203"/>
      <c r="AI6" s="203"/>
      <c r="AJ6" s="203"/>
      <c r="AK6" s="203"/>
      <c r="AL6" s="204"/>
      <c r="AM6" s="3"/>
    </row>
    <row r="7" spans="1:40" ht="18" customHeight="1">
      <c r="A7" s="141" t="s">
        <v>12</v>
      </c>
      <c r="B7" s="141"/>
      <c r="C7" s="191"/>
      <c r="D7" s="191"/>
      <c r="E7" s="191"/>
      <c r="F7" s="191"/>
      <c r="G7" s="191"/>
      <c r="H7" s="191"/>
      <c r="I7" s="191"/>
      <c r="J7" s="192"/>
      <c r="K7" s="107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08" t="s">
        <v>19</v>
      </c>
      <c r="X7" s="108"/>
      <c r="Y7" s="108"/>
      <c r="Z7" s="107" t="s">
        <v>20</v>
      </c>
      <c r="AA7" s="107"/>
      <c r="AB7" s="107"/>
      <c r="AC7" s="205" t="s">
        <v>152</v>
      </c>
      <c r="AD7" s="206"/>
      <c r="AE7" s="206"/>
      <c r="AF7" s="206"/>
      <c r="AG7" s="206"/>
      <c r="AH7" s="206"/>
      <c r="AI7" s="206"/>
      <c r="AJ7" s="206"/>
      <c r="AK7" s="206"/>
      <c r="AL7" s="207"/>
      <c r="AM7" s="3"/>
    </row>
    <row r="8" spans="1:40" ht="17.25" customHeight="1" thickBot="1">
      <c r="A8" s="138" t="s">
        <v>37</v>
      </c>
      <c r="B8" s="138"/>
      <c r="C8" s="139"/>
      <c r="D8" s="139"/>
      <c r="E8" s="139"/>
      <c r="F8" s="139"/>
      <c r="G8" s="139"/>
      <c r="H8" s="139"/>
      <c r="I8" s="139"/>
      <c r="J8" s="140"/>
      <c r="K8" s="111" t="s">
        <v>38</v>
      </c>
      <c r="L8" s="112"/>
      <c r="M8" s="109" t="s">
        <v>158</v>
      </c>
      <c r="N8" s="110"/>
      <c r="O8" s="111" t="s">
        <v>39</v>
      </c>
      <c r="P8" s="112"/>
      <c r="Q8" s="109" t="s">
        <v>45</v>
      </c>
      <c r="R8" s="110"/>
      <c r="S8" s="111" t="s">
        <v>46</v>
      </c>
      <c r="T8" s="112"/>
      <c r="U8" s="111" t="s">
        <v>47</v>
      </c>
      <c r="V8" s="112"/>
      <c r="W8" s="129" t="s">
        <v>48</v>
      </c>
      <c r="X8" s="130"/>
      <c r="Y8" s="131"/>
      <c r="Z8" s="111" t="s">
        <v>11</v>
      </c>
      <c r="AA8" s="119"/>
      <c r="AB8" s="112"/>
      <c r="AC8" s="135"/>
      <c r="AD8" s="136"/>
      <c r="AE8" s="136"/>
      <c r="AF8" s="136"/>
      <c r="AG8" s="136"/>
      <c r="AH8" s="136"/>
      <c r="AI8" s="136"/>
      <c r="AJ8" s="136"/>
      <c r="AK8" s="136"/>
      <c r="AL8" s="137"/>
      <c r="AM8" s="4"/>
    </row>
    <row r="9" spans="1:40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5"/>
    </row>
    <row r="10" spans="1:40" ht="20.100000000000001" customHeight="1">
      <c r="A10" s="209" t="s">
        <v>58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1"/>
      <c r="AM10" s="5"/>
      <c r="AN10" s="5"/>
    </row>
    <row r="11" spans="1:40" ht="20.100000000000001" customHeight="1" thickBot="1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4"/>
    </row>
    <row r="12" spans="1:40" ht="30" customHeight="1">
      <c r="A12" s="43"/>
      <c r="B12" s="285" t="s">
        <v>70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44"/>
    </row>
    <row r="13" spans="1:40" ht="30" customHeight="1">
      <c r="A13" s="43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44"/>
    </row>
    <row r="14" spans="1:40" ht="30" customHeight="1" thickBot="1">
      <c r="A14" s="43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44"/>
    </row>
    <row r="15" spans="1:40" ht="30" customHeight="1">
      <c r="A15" s="43"/>
      <c r="B15" s="281" t="s">
        <v>51</v>
      </c>
      <c r="C15" s="278"/>
      <c r="D15" s="286"/>
      <c r="E15" s="277" t="s">
        <v>52</v>
      </c>
      <c r="F15" s="278"/>
      <c r="G15" s="278"/>
      <c r="H15" s="278"/>
      <c r="I15" s="278"/>
      <c r="J15" s="278"/>
      <c r="K15" s="278"/>
      <c r="L15" s="278"/>
      <c r="M15" s="277" t="s">
        <v>101</v>
      </c>
      <c r="N15" s="278"/>
      <c r="O15" s="278"/>
      <c r="P15" s="278"/>
      <c r="Q15" s="278"/>
      <c r="R15" s="278"/>
      <c r="S15" s="278"/>
      <c r="T15" s="278"/>
      <c r="U15" s="278"/>
      <c r="V15" s="286"/>
      <c r="W15" s="277" t="s">
        <v>53</v>
      </c>
      <c r="X15" s="278"/>
      <c r="Y15" s="278"/>
      <c r="Z15" s="281" t="s">
        <v>107</v>
      </c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82"/>
      <c r="AL15" s="44"/>
    </row>
    <row r="16" spans="1:40" ht="30" customHeight="1" thickBot="1">
      <c r="A16" s="43"/>
      <c r="B16" s="287"/>
      <c r="C16" s="288"/>
      <c r="D16" s="289"/>
      <c r="E16" s="279"/>
      <c r="F16" s="280"/>
      <c r="G16" s="280"/>
      <c r="H16" s="280"/>
      <c r="I16" s="280"/>
      <c r="J16" s="280"/>
      <c r="K16" s="280"/>
      <c r="L16" s="280"/>
      <c r="M16" s="279"/>
      <c r="N16" s="280"/>
      <c r="O16" s="280"/>
      <c r="P16" s="280"/>
      <c r="Q16" s="280"/>
      <c r="R16" s="280"/>
      <c r="S16" s="280"/>
      <c r="T16" s="280"/>
      <c r="U16" s="280"/>
      <c r="V16" s="290"/>
      <c r="W16" s="279"/>
      <c r="X16" s="280"/>
      <c r="Y16" s="280"/>
      <c r="Z16" s="283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4"/>
      <c r="AL16" s="44"/>
    </row>
    <row r="17" spans="1:38" ht="50.1" customHeight="1">
      <c r="A17" s="43"/>
      <c r="B17" s="272">
        <v>1</v>
      </c>
      <c r="C17" s="273"/>
      <c r="D17" s="273"/>
      <c r="E17" s="274" t="s">
        <v>105</v>
      </c>
      <c r="F17" s="274"/>
      <c r="G17" s="274"/>
      <c r="H17" s="274"/>
      <c r="I17" s="274"/>
      <c r="J17" s="274"/>
      <c r="K17" s="274"/>
      <c r="L17" s="274"/>
      <c r="M17" s="275">
        <v>200</v>
      </c>
      <c r="N17" s="275"/>
      <c r="O17" s="275"/>
      <c r="P17" s="275"/>
      <c r="Q17" s="275"/>
      <c r="R17" s="275"/>
      <c r="S17" s="275"/>
      <c r="T17" s="275"/>
      <c r="U17" s="275"/>
      <c r="V17" s="275"/>
      <c r="W17" s="275">
        <v>1</v>
      </c>
      <c r="X17" s="275"/>
      <c r="Y17" s="275"/>
      <c r="Z17" s="274">
        <f>M17*W17+500</f>
        <v>700</v>
      </c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6"/>
      <c r="AL17" s="44"/>
    </row>
    <row r="18" spans="1:38" ht="50.1" customHeight="1">
      <c r="A18" s="43"/>
      <c r="B18" s="250">
        <v>2</v>
      </c>
      <c r="C18" s="251"/>
      <c r="D18" s="252"/>
      <c r="E18" s="253" t="s">
        <v>106</v>
      </c>
      <c r="F18" s="253"/>
      <c r="G18" s="253"/>
      <c r="H18" s="253"/>
      <c r="I18" s="253"/>
      <c r="J18" s="253"/>
      <c r="K18" s="253"/>
      <c r="L18" s="254"/>
      <c r="M18" s="253">
        <v>200</v>
      </c>
      <c r="N18" s="253"/>
      <c r="O18" s="253"/>
      <c r="P18" s="253"/>
      <c r="Q18" s="253"/>
      <c r="R18" s="253"/>
      <c r="S18" s="253"/>
      <c r="T18" s="253"/>
      <c r="U18" s="253"/>
      <c r="V18" s="253"/>
      <c r="W18" s="253">
        <v>1</v>
      </c>
      <c r="X18" s="253"/>
      <c r="Y18" s="253"/>
      <c r="Z18" s="255">
        <f>M18*W18+500</f>
        <v>700</v>
      </c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6"/>
      <c r="AL18" s="44"/>
    </row>
    <row r="19" spans="1:38" ht="50.1" customHeight="1">
      <c r="A19" s="43"/>
      <c r="B19" s="250">
        <v>3</v>
      </c>
      <c r="C19" s="251"/>
      <c r="D19" s="252"/>
      <c r="E19" s="266" t="s">
        <v>57</v>
      </c>
      <c r="F19" s="266"/>
      <c r="G19" s="266"/>
      <c r="H19" s="266"/>
      <c r="I19" s="266"/>
      <c r="J19" s="266"/>
      <c r="K19" s="266"/>
      <c r="L19" s="266"/>
      <c r="M19" s="267">
        <v>500</v>
      </c>
      <c r="N19" s="267"/>
      <c r="O19" s="267"/>
      <c r="P19" s="267"/>
      <c r="Q19" s="267"/>
      <c r="R19" s="267"/>
      <c r="S19" s="267"/>
      <c r="T19" s="267"/>
      <c r="U19" s="267"/>
      <c r="V19" s="267"/>
      <c r="W19" s="268">
        <v>3</v>
      </c>
      <c r="X19" s="268"/>
      <c r="Y19" s="268"/>
      <c r="Z19" s="269">
        <f>W19*M19</f>
        <v>1500</v>
      </c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1"/>
      <c r="AL19" s="44"/>
    </row>
    <row r="20" spans="1:38" ht="50.1" customHeight="1" thickBot="1">
      <c r="A20" s="43"/>
      <c r="B20" s="259" t="s">
        <v>54</v>
      </c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>
        <f>SUM(Z17:AK19)</f>
        <v>2900</v>
      </c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1"/>
      <c r="AL20" s="44"/>
    </row>
    <row r="21" spans="1:38" ht="30" customHeight="1">
      <c r="A21" s="43"/>
      <c r="B21" s="45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5" t="s">
        <v>122</v>
      </c>
      <c r="S21" s="45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4"/>
    </row>
    <row r="22" spans="1:38" ht="30" customHeight="1" thickBot="1">
      <c r="A22" s="43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4"/>
    </row>
    <row r="23" spans="1:38" ht="30" customHeight="1" thickBot="1">
      <c r="A23" s="43"/>
      <c r="B23" s="47"/>
      <c r="C23" s="47"/>
      <c r="D23" s="47"/>
      <c r="E23" s="47"/>
      <c r="F23" s="47"/>
      <c r="G23" s="47"/>
      <c r="H23" s="48"/>
      <c r="I23" s="248" t="s">
        <v>99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62"/>
      <c r="Z23" s="263">
        <f>Z20</f>
        <v>2900</v>
      </c>
      <c r="AA23" s="264"/>
      <c r="AB23" s="264"/>
      <c r="AC23" s="265"/>
      <c r="AD23" s="49"/>
      <c r="AE23" s="47"/>
      <c r="AF23" s="47"/>
      <c r="AG23" s="47"/>
      <c r="AH23" s="47"/>
      <c r="AI23" s="47"/>
      <c r="AJ23" s="47"/>
      <c r="AK23" s="47"/>
      <c r="AL23" s="44"/>
    </row>
    <row r="24" spans="1:38" ht="30" customHeight="1" thickBot="1">
      <c r="A24" s="43"/>
      <c r="B24" s="47"/>
      <c r="C24" s="47"/>
      <c r="D24" s="47"/>
      <c r="E24" s="47"/>
      <c r="F24" s="47"/>
      <c r="G24" s="47"/>
      <c r="H24" s="48"/>
      <c r="I24" s="248" t="s">
        <v>123</v>
      </c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62"/>
      <c r="Z24" s="263">
        <f>Z23*1.2</f>
        <v>3480</v>
      </c>
      <c r="AA24" s="264"/>
      <c r="AB24" s="264"/>
      <c r="AC24" s="265"/>
      <c r="AD24" s="49"/>
      <c r="AE24" s="47"/>
      <c r="AF24" s="47"/>
      <c r="AG24" s="47"/>
      <c r="AH24" s="47"/>
      <c r="AI24" s="47"/>
      <c r="AJ24" s="47"/>
      <c r="AK24" s="47"/>
      <c r="AL24" s="44"/>
    </row>
    <row r="25" spans="1:38" ht="30" customHeight="1">
      <c r="A25" s="43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4"/>
    </row>
    <row r="26" spans="1:38" ht="30" customHeight="1">
      <c r="A26" s="50"/>
      <c r="B26" s="257" t="s">
        <v>86</v>
      </c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44"/>
    </row>
    <row r="27" spans="1:38" ht="13.5" thickBot="1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4"/>
    </row>
  </sheetData>
  <mergeCells count="52">
    <mergeCell ref="A1:J6"/>
    <mergeCell ref="K1:AB4"/>
    <mergeCell ref="AC1:AL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A8:J8"/>
    <mergeCell ref="K8:L8"/>
    <mergeCell ref="W15:Y16"/>
    <mergeCell ref="Z15:AK16"/>
    <mergeCell ref="U8:V8"/>
    <mergeCell ref="W8:Y8"/>
    <mergeCell ref="Z8:AB8"/>
    <mergeCell ref="A10:AL11"/>
    <mergeCell ref="B12:AK14"/>
    <mergeCell ref="M8:N8"/>
    <mergeCell ref="O8:P8"/>
    <mergeCell ref="Q8:R8"/>
    <mergeCell ref="S8:T8"/>
    <mergeCell ref="B15:D16"/>
    <mergeCell ref="E15:L16"/>
    <mergeCell ref="M15:V16"/>
    <mergeCell ref="B17:D17"/>
    <mergeCell ref="E17:L17"/>
    <mergeCell ref="M17:V17"/>
    <mergeCell ref="W17:Y17"/>
    <mergeCell ref="Z17:AK17"/>
    <mergeCell ref="B19:D19"/>
    <mergeCell ref="E19:L19"/>
    <mergeCell ref="M19:V19"/>
    <mergeCell ref="W19:Y19"/>
    <mergeCell ref="Z19:AK19"/>
    <mergeCell ref="B26:AK26"/>
    <mergeCell ref="B20:Y20"/>
    <mergeCell ref="Z20:AK20"/>
    <mergeCell ref="I23:Y23"/>
    <mergeCell ref="Z23:AC23"/>
    <mergeCell ref="I24:Y24"/>
    <mergeCell ref="Z24:AC24"/>
    <mergeCell ref="B18:D18"/>
    <mergeCell ref="E18:L18"/>
    <mergeCell ref="M18:V18"/>
    <mergeCell ref="W18:Y18"/>
    <mergeCell ref="Z18:AK18"/>
  </mergeCells>
  <printOptions horizontalCentered="1" gridLinesSet="0"/>
  <pageMargins left="0.25" right="0.25" top="0.143700787" bottom="0.143700787" header="0" footer="0"/>
  <pageSetup paperSize="9" scale="5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39"/>
  <sheetViews>
    <sheetView showGridLines="0" view="pageBreakPreview" zoomScale="85" zoomScaleNormal="100" zoomScaleSheetLayoutView="85" workbookViewId="0">
      <selection activeCell="K5" sqref="K5:AB6"/>
    </sheetView>
  </sheetViews>
  <sheetFormatPr defaultColWidth="9.140625" defaultRowHeight="12.75"/>
  <cols>
    <col min="1" max="10" width="3.7109375" style="2" customWidth="1"/>
    <col min="11" max="13" width="10.7109375" style="2" customWidth="1"/>
    <col min="14" max="14" width="12.7109375" style="55" customWidth="1"/>
    <col min="15" max="28" width="5.7109375" style="2" customWidth="1"/>
    <col min="29" max="29" width="3.7109375" style="2" customWidth="1"/>
    <col min="30" max="30" width="7.7109375" style="2" customWidth="1"/>
    <col min="31" max="38" width="3.7109375" style="2" customWidth="1"/>
    <col min="39" max="16384" width="9.140625" style="2"/>
  </cols>
  <sheetData>
    <row r="1" spans="1:38" ht="24.75" customHeight="1">
      <c r="A1" s="144" t="s">
        <v>35</v>
      </c>
      <c r="B1" s="144"/>
      <c r="C1" s="121"/>
      <c r="D1" s="121"/>
      <c r="E1" s="121"/>
      <c r="F1" s="121"/>
      <c r="G1" s="121"/>
      <c r="H1" s="121"/>
      <c r="I1" s="121"/>
      <c r="J1" s="122"/>
      <c r="K1" s="120" t="s">
        <v>41</v>
      </c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2"/>
      <c r="AC1" s="98"/>
      <c r="AD1" s="197"/>
      <c r="AE1" s="197"/>
      <c r="AF1" s="197"/>
      <c r="AG1" s="197"/>
      <c r="AH1" s="197"/>
      <c r="AI1" s="197"/>
      <c r="AJ1" s="197"/>
      <c r="AK1" s="197"/>
      <c r="AL1" s="198"/>
    </row>
    <row r="2" spans="1:38" ht="15" customHeight="1">
      <c r="A2" s="145"/>
      <c r="B2" s="145"/>
      <c r="C2" s="124"/>
      <c r="D2" s="124"/>
      <c r="E2" s="124"/>
      <c r="F2" s="124"/>
      <c r="G2" s="124"/>
      <c r="H2" s="124"/>
      <c r="I2" s="124"/>
      <c r="J2" s="125"/>
      <c r="K2" s="123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  <c r="AC2" s="199"/>
      <c r="AD2" s="200"/>
      <c r="AE2" s="200"/>
      <c r="AF2" s="200"/>
      <c r="AG2" s="200"/>
      <c r="AH2" s="200"/>
      <c r="AI2" s="200"/>
      <c r="AJ2" s="200"/>
      <c r="AK2" s="200"/>
      <c r="AL2" s="201"/>
    </row>
    <row r="3" spans="1:38" ht="12.75" customHeight="1">
      <c r="A3" s="145"/>
      <c r="B3" s="145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5"/>
      <c r="AC3" s="199"/>
      <c r="AD3" s="200"/>
      <c r="AE3" s="200"/>
      <c r="AF3" s="200"/>
      <c r="AG3" s="200"/>
      <c r="AH3" s="200"/>
      <c r="AI3" s="200"/>
      <c r="AJ3" s="200"/>
      <c r="AK3" s="200"/>
      <c r="AL3" s="201"/>
    </row>
    <row r="4" spans="1:38" ht="70.5" customHeight="1">
      <c r="A4" s="145"/>
      <c r="B4" s="145"/>
      <c r="C4" s="124"/>
      <c r="D4" s="124"/>
      <c r="E4" s="124"/>
      <c r="F4" s="124"/>
      <c r="G4" s="124"/>
      <c r="H4" s="124"/>
      <c r="I4" s="124"/>
      <c r="J4" s="125"/>
      <c r="K4" s="126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8"/>
      <c r="AC4" s="199"/>
      <c r="AD4" s="200"/>
      <c r="AE4" s="200"/>
      <c r="AF4" s="200"/>
      <c r="AG4" s="200"/>
      <c r="AH4" s="200"/>
      <c r="AI4" s="200"/>
      <c r="AJ4" s="200"/>
      <c r="AK4" s="200"/>
      <c r="AL4" s="201"/>
    </row>
    <row r="5" spans="1:38" ht="11.25" customHeight="1">
      <c r="A5" s="145"/>
      <c r="B5" s="145"/>
      <c r="C5" s="124"/>
      <c r="D5" s="124"/>
      <c r="E5" s="124"/>
      <c r="F5" s="124"/>
      <c r="G5" s="124"/>
      <c r="H5" s="124"/>
      <c r="I5" s="124"/>
      <c r="J5" s="125"/>
      <c r="K5" s="113" t="s">
        <v>195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99"/>
      <c r="AD5" s="200"/>
      <c r="AE5" s="200"/>
      <c r="AF5" s="200"/>
      <c r="AG5" s="200"/>
      <c r="AH5" s="200"/>
      <c r="AI5" s="200"/>
      <c r="AJ5" s="200"/>
      <c r="AK5" s="200"/>
      <c r="AL5" s="201"/>
    </row>
    <row r="6" spans="1:38" ht="6.75" customHeight="1">
      <c r="A6" s="146"/>
      <c r="B6" s="146"/>
      <c r="C6" s="127"/>
      <c r="D6" s="127"/>
      <c r="E6" s="127"/>
      <c r="F6" s="127"/>
      <c r="G6" s="127"/>
      <c r="H6" s="127"/>
      <c r="I6" s="127"/>
      <c r="J6" s="128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202"/>
      <c r="AD6" s="203"/>
      <c r="AE6" s="203"/>
      <c r="AF6" s="203"/>
      <c r="AG6" s="203"/>
      <c r="AH6" s="203"/>
      <c r="AI6" s="203"/>
      <c r="AJ6" s="203"/>
      <c r="AK6" s="203"/>
      <c r="AL6" s="204"/>
    </row>
    <row r="7" spans="1:38" ht="18" customHeight="1">
      <c r="A7" s="141" t="s">
        <v>12</v>
      </c>
      <c r="B7" s="141"/>
      <c r="C7" s="191"/>
      <c r="D7" s="191"/>
      <c r="E7" s="191"/>
      <c r="F7" s="191"/>
      <c r="G7" s="191"/>
      <c r="H7" s="191"/>
      <c r="I7" s="191"/>
      <c r="J7" s="192"/>
      <c r="K7" s="107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08" t="s">
        <v>19</v>
      </c>
      <c r="X7" s="108"/>
      <c r="Y7" s="108"/>
      <c r="Z7" s="107" t="s">
        <v>20</v>
      </c>
      <c r="AA7" s="107"/>
      <c r="AB7" s="107"/>
      <c r="AC7" s="205" t="s">
        <v>153</v>
      </c>
      <c r="AD7" s="206"/>
      <c r="AE7" s="206"/>
      <c r="AF7" s="206"/>
      <c r="AG7" s="206"/>
      <c r="AH7" s="206"/>
      <c r="AI7" s="206"/>
      <c r="AJ7" s="206"/>
      <c r="AK7" s="206"/>
      <c r="AL7" s="207"/>
    </row>
    <row r="8" spans="1:38" ht="17.25" customHeight="1" thickBot="1">
      <c r="A8" s="138" t="s">
        <v>37</v>
      </c>
      <c r="B8" s="138"/>
      <c r="C8" s="139"/>
      <c r="D8" s="139"/>
      <c r="E8" s="139"/>
      <c r="F8" s="139"/>
      <c r="G8" s="139"/>
      <c r="H8" s="139"/>
      <c r="I8" s="139"/>
      <c r="J8" s="140"/>
      <c r="K8" s="111" t="s">
        <v>38</v>
      </c>
      <c r="L8" s="112"/>
      <c r="M8" s="109" t="s">
        <v>158</v>
      </c>
      <c r="N8" s="110"/>
      <c r="O8" s="111" t="s">
        <v>39</v>
      </c>
      <c r="P8" s="112"/>
      <c r="Q8" s="109" t="s">
        <v>45</v>
      </c>
      <c r="R8" s="110"/>
      <c r="S8" s="111" t="s">
        <v>46</v>
      </c>
      <c r="T8" s="112"/>
      <c r="U8" s="111" t="s">
        <v>47</v>
      </c>
      <c r="V8" s="112"/>
      <c r="W8" s="129" t="s">
        <v>48</v>
      </c>
      <c r="X8" s="130"/>
      <c r="Y8" s="131"/>
      <c r="Z8" s="111" t="s">
        <v>11</v>
      </c>
      <c r="AA8" s="119"/>
      <c r="AB8" s="112"/>
      <c r="AC8" s="135"/>
      <c r="AD8" s="136"/>
      <c r="AE8" s="136"/>
      <c r="AF8" s="136"/>
      <c r="AG8" s="136"/>
      <c r="AH8" s="136"/>
      <c r="AI8" s="136"/>
      <c r="AJ8" s="136"/>
      <c r="AK8" s="136"/>
      <c r="AL8" s="137"/>
    </row>
    <row r="9" spans="1:38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5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38" ht="18.75" customHeight="1">
      <c r="A10" s="209" t="s">
        <v>73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1"/>
    </row>
    <row r="11" spans="1:38" ht="18.75" customHeight="1" thickBot="1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4"/>
    </row>
    <row r="12" spans="1:38" ht="14.25" customHeight="1">
      <c r="A12" s="43"/>
      <c r="B12" s="215" t="s">
        <v>72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44"/>
    </row>
    <row r="13" spans="1:38" ht="33" customHeight="1">
      <c r="A13" s="43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44"/>
    </row>
    <row r="14" spans="1:38" ht="12" customHeight="1" thickBot="1">
      <c r="A14" s="43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7"/>
      <c r="Z14" s="217"/>
      <c r="AA14" s="217"/>
      <c r="AB14" s="217"/>
      <c r="AC14" s="217"/>
      <c r="AD14" s="217"/>
      <c r="AE14" s="218"/>
      <c r="AF14" s="218"/>
      <c r="AG14" s="218"/>
      <c r="AH14" s="218"/>
      <c r="AI14" s="218"/>
      <c r="AJ14" s="218"/>
      <c r="AK14" s="218"/>
      <c r="AL14" s="44"/>
    </row>
    <row r="15" spans="1:38" ht="23.25" customHeight="1">
      <c r="A15" s="43"/>
      <c r="B15" s="344" t="s">
        <v>51</v>
      </c>
      <c r="C15" s="338"/>
      <c r="D15" s="345"/>
      <c r="E15" s="344" t="s">
        <v>52</v>
      </c>
      <c r="F15" s="338"/>
      <c r="G15" s="338"/>
      <c r="H15" s="338"/>
      <c r="I15" s="338"/>
      <c r="J15" s="338"/>
      <c r="K15" s="338"/>
      <c r="L15" s="339"/>
      <c r="M15" s="350" t="s">
        <v>66</v>
      </c>
      <c r="N15" s="350" t="s">
        <v>64</v>
      </c>
      <c r="O15" s="328" t="s">
        <v>155</v>
      </c>
      <c r="P15" s="329"/>
      <c r="Q15" s="342"/>
      <c r="R15" s="328" t="s">
        <v>96</v>
      </c>
      <c r="S15" s="329"/>
      <c r="T15" s="329"/>
      <c r="U15" s="342"/>
      <c r="V15" s="328" t="s">
        <v>65</v>
      </c>
      <c r="W15" s="329"/>
      <c r="X15" s="329"/>
      <c r="Y15" s="332" t="s">
        <v>190</v>
      </c>
      <c r="Z15" s="333"/>
      <c r="AA15" s="333"/>
      <c r="AB15" s="333"/>
      <c r="AC15" s="333"/>
      <c r="AD15" s="334"/>
      <c r="AE15" s="338" t="s">
        <v>189</v>
      </c>
      <c r="AF15" s="338"/>
      <c r="AG15" s="338"/>
      <c r="AH15" s="338"/>
      <c r="AI15" s="338"/>
      <c r="AJ15" s="338"/>
      <c r="AK15" s="339"/>
      <c r="AL15" s="44"/>
    </row>
    <row r="16" spans="1:38" ht="56.25" customHeight="1" thickBot="1">
      <c r="A16" s="43"/>
      <c r="B16" s="346"/>
      <c r="C16" s="347"/>
      <c r="D16" s="348"/>
      <c r="E16" s="349"/>
      <c r="F16" s="340"/>
      <c r="G16" s="340"/>
      <c r="H16" s="340"/>
      <c r="I16" s="340"/>
      <c r="J16" s="340"/>
      <c r="K16" s="340"/>
      <c r="L16" s="341"/>
      <c r="M16" s="351"/>
      <c r="N16" s="351"/>
      <c r="O16" s="352"/>
      <c r="P16" s="353"/>
      <c r="Q16" s="354"/>
      <c r="R16" s="330"/>
      <c r="S16" s="331"/>
      <c r="T16" s="331"/>
      <c r="U16" s="343"/>
      <c r="V16" s="330"/>
      <c r="W16" s="331"/>
      <c r="X16" s="331"/>
      <c r="Y16" s="335"/>
      <c r="Z16" s="336"/>
      <c r="AA16" s="336"/>
      <c r="AB16" s="336"/>
      <c r="AC16" s="336"/>
      <c r="AD16" s="337"/>
      <c r="AE16" s="340"/>
      <c r="AF16" s="340"/>
      <c r="AG16" s="340"/>
      <c r="AH16" s="340"/>
      <c r="AI16" s="340"/>
      <c r="AJ16" s="340"/>
      <c r="AK16" s="341"/>
      <c r="AL16" s="44"/>
    </row>
    <row r="17" spans="1:38" ht="48.75" customHeight="1" thickBot="1">
      <c r="A17" s="43"/>
      <c r="B17" s="314">
        <v>1</v>
      </c>
      <c r="C17" s="273"/>
      <c r="D17" s="315"/>
      <c r="E17" s="316" t="s">
        <v>74</v>
      </c>
      <c r="F17" s="273"/>
      <c r="G17" s="273"/>
      <c r="H17" s="273"/>
      <c r="I17" s="273"/>
      <c r="J17" s="273"/>
      <c r="K17" s="273"/>
      <c r="L17" s="317"/>
      <c r="M17" s="71">
        <v>1</v>
      </c>
      <c r="N17" s="65" t="s">
        <v>169</v>
      </c>
      <c r="O17" s="296" t="s">
        <v>68</v>
      </c>
      <c r="P17" s="297"/>
      <c r="Q17" s="318"/>
      <c r="R17" s="323" t="s">
        <v>192</v>
      </c>
      <c r="S17" s="324"/>
      <c r="T17" s="324"/>
      <c r="U17" s="325"/>
      <c r="V17" s="296" t="s">
        <v>69</v>
      </c>
      <c r="W17" s="297"/>
      <c r="X17" s="318"/>
      <c r="Y17" s="296">
        <f>400+140</f>
        <v>540</v>
      </c>
      <c r="Z17" s="297"/>
      <c r="AA17" s="297"/>
      <c r="AB17" s="297"/>
      <c r="AC17" s="297"/>
      <c r="AD17" s="318"/>
      <c r="AE17" s="296" t="s">
        <v>68</v>
      </c>
      <c r="AF17" s="297"/>
      <c r="AG17" s="297"/>
      <c r="AH17" s="297"/>
      <c r="AI17" s="297"/>
      <c r="AJ17" s="297"/>
      <c r="AK17" s="298"/>
      <c r="AL17" s="44"/>
    </row>
    <row r="18" spans="1:38" ht="43.5" customHeight="1">
      <c r="A18" s="43"/>
      <c r="B18" s="302">
        <v>2</v>
      </c>
      <c r="C18" s="303"/>
      <c r="D18" s="304"/>
      <c r="E18" s="308" t="s">
        <v>75</v>
      </c>
      <c r="F18" s="303"/>
      <c r="G18" s="303"/>
      <c r="H18" s="303"/>
      <c r="I18" s="303"/>
      <c r="J18" s="303"/>
      <c r="K18" s="303"/>
      <c r="L18" s="309"/>
      <c r="M18" s="326">
        <v>54</v>
      </c>
      <c r="N18" s="65" t="s">
        <v>169</v>
      </c>
      <c r="O18" s="319"/>
      <c r="P18" s="320"/>
      <c r="Q18" s="321"/>
      <c r="R18" s="254" t="s">
        <v>193</v>
      </c>
      <c r="S18" s="312"/>
      <c r="T18" s="312"/>
      <c r="U18" s="255"/>
      <c r="V18" s="319"/>
      <c r="W18" s="320"/>
      <c r="X18" s="321"/>
      <c r="Y18" s="299"/>
      <c r="Z18" s="300"/>
      <c r="AA18" s="300"/>
      <c r="AB18" s="300"/>
      <c r="AC18" s="300"/>
      <c r="AD18" s="322"/>
      <c r="AE18" s="299"/>
      <c r="AF18" s="300"/>
      <c r="AG18" s="300"/>
      <c r="AH18" s="300"/>
      <c r="AI18" s="300"/>
      <c r="AJ18" s="300"/>
      <c r="AK18" s="301"/>
      <c r="AL18" s="44"/>
    </row>
    <row r="19" spans="1:38" ht="48.75" customHeight="1" thickBot="1">
      <c r="A19" s="43"/>
      <c r="B19" s="305"/>
      <c r="C19" s="306"/>
      <c r="D19" s="307"/>
      <c r="E19" s="310"/>
      <c r="F19" s="306"/>
      <c r="G19" s="306"/>
      <c r="H19" s="306"/>
      <c r="I19" s="306"/>
      <c r="J19" s="306"/>
      <c r="K19" s="306"/>
      <c r="L19" s="311"/>
      <c r="M19" s="327"/>
      <c r="N19" s="72" t="s">
        <v>170</v>
      </c>
      <c r="O19" s="299"/>
      <c r="P19" s="300"/>
      <c r="Q19" s="322"/>
      <c r="R19" s="254" t="s">
        <v>194</v>
      </c>
      <c r="S19" s="312"/>
      <c r="T19" s="312"/>
      <c r="U19" s="255"/>
      <c r="V19" s="299"/>
      <c r="W19" s="300"/>
      <c r="X19" s="322"/>
      <c r="Y19" s="254" t="s">
        <v>68</v>
      </c>
      <c r="Z19" s="312"/>
      <c r="AA19" s="312"/>
      <c r="AB19" s="312"/>
      <c r="AC19" s="312"/>
      <c r="AD19" s="255"/>
      <c r="AE19" s="254">
        <f>500+400</f>
        <v>900</v>
      </c>
      <c r="AF19" s="312"/>
      <c r="AG19" s="312"/>
      <c r="AH19" s="312"/>
      <c r="AI19" s="312"/>
      <c r="AJ19" s="312"/>
      <c r="AK19" s="313"/>
      <c r="AL19" s="44"/>
    </row>
    <row r="20" spans="1:38" ht="13.5" customHeight="1">
      <c r="A20" s="43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44"/>
    </row>
    <row r="21" spans="1:38" ht="13.5" customHeight="1">
      <c r="A21" s="4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44"/>
    </row>
    <row r="22" spans="1:38" ht="13.5" customHeight="1" thickBot="1">
      <c r="A22" s="43"/>
      <c r="B22" s="51"/>
      <c r="C22" s="51"/>
      <c r="D22" s="51"/>
      <c r="E22" s="51"/>
      <c r="F22" s="51"/>
      <c r="G22" s="51"/>
      <c r="H22" s="51"/>
      <c r="I22" s="64"/>
      <c r="J22" s="51"/>
      <c r="K22" s="51"/>
      <c r="L22" s="64"/>
      <c r="M22" s="51"/>
      <c r="N22" s="51"/>
      <c r="O22" s="51"/>
      <c r="P22" s="51"/>
      <c r="Q22" s="51"/>
      <c r="R22" s="51"/>
      <c r="S22" s="51"/>
      <c r="T22" s="51"/>
      <c r="U22" s="51"/>
      <c r="V22" s="6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44"/>
    </row>
    <row r="23" spans="1:38" ht="36" customHeight="1" thickBot="1">
      <c r="A23" s="43"/>
      <c r="B23" s="47"/>
      <c r="C23" s="47"/>
      <c r="D23" s="47"/>
      <c r="E23" s="47"/>
      <c r="F23" s="47"/>
      <c r="G23" s="47"/>
      <c r="H23" s="48"/>
      <c r="I23" s="248" t="s">
        <v>143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2"/>
      <c r="W23" s="249"/>
      <c r="X23" s="249"/>
      <c r="Y23" s="263">
        <f>SUM(AE17:AK19)</f>
        <v>900</v>
      </c>
      <c r="Z23" s="264"/>
      <c r="AA23" s="264"/>
      <c r="AB23" s="265"/>
      <c r="AC23" s="49"/>
      <c r="AD23" s="47"/>
      <c r="AE23" s="47"/>
      <c r="AF23" s="47"/>
      <c r="AG23" s="47"/>
      <c r="AH23" s="47"/>
      <c r="AI23" s="47"/>
      <c r="AJ23" s="47"/>
      <c r="AK23" s="47"/>
      <c r="AL23" s="44"/>
    </row>
    <row r="24" spans="1:38" ht="36" customHeight="1" thickBot="1">
      <c r="A24" s="43"/>
      <c r="B24" s="47"/>
      <c r="C24" s="47"/>
      <c r="D24" s="47"/>
      <c r="E24" s="47"/>
      <c r="F24" s="47"/>
      <c r="G24" s="47"/>
      <c r="H24" s="48"/>
      <c r="I24" s="248" t="s">
        <v>144</v>
      </c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2"/>
      <c r="W24" s="249"/>
      <c r="X24" s="249"/>
      <c r="Y24" s="263">
        <f>SUM(Y17:AD18)</f>
        <v>540</v>
      </c>
      <c r="Z24" s="264"/>
      <c r="AA24" s="264"/>
      <c r="AB24" s="265"/>
      <c r="AC24" s="49"/>
      <c r="AD24" s="47"/>
      <c r="AE24" s="47"/>
      <c r="AF24" s="47"/>
      <c r="AG24" s="47"/>
      <c r="AH24" s="47"/>
      <c r="AI24" s="47"/>
      <c r="AJ24" s="47"/>
      <c r="AK24" s="47"/>
      <c r="AL24" s="44"/>
    </row>
    <row r="25" spans="1:38" ht="36" customHeight="1" thickBot="1">
      <c r="A25" s="43"/>
      <c r="B25" s="47"/>
      <c r="C25" s="47"/>
      <c r="D25" s="47"/>
      <c r="E25" s="47"/>
      <c r="F25" s="47"/>
      <c r="G25" s="47"/>
      <c r="H25" s="48"/>
      <c r="I25" s="248" t="s">
        <v>146</v>
      </c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93">
        <f>Y23*1.2</f>
        <v>1080</v>
      </c>
      <c r="Z25" s="294"/>
      <c r="AA25" s="294"/>
      <c r="AB25" s="295"/>
      <c r="AC25" s="49"/>
      <c r="AD25" s="47"/>
      <c r="AE25" s="47"/>
      <c r="AF25" s="47"/>
      <c r="AG25" s="47"/>
      <c r="AH25" s="47"/>
      <c r="AI25" s="47"/>
      <c r="AJ25" s="47"/>
      <c r="AK25" s="47"/>
      <c r="AL25" s="44"/>
    </row>
    <row r="26" spans="1:38" ht="39" customHeight="1" thickBot="1">
      <c r="A26" s="43"/>
      <c r="B26" s="47"/>
      <c r="C26" s="47"/>
      <c r="D26" s="47"/>
      <c r="E26" s="47"/>
      <c r="F26" s="47"/>
      <c r="G26" s="47"/>
      <c r="H26" s="48"/>
      <c r="I26" s="248" t="s">
        <v>147</v>
      </c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93">
        <f>Y24*1.2</f>
        <v>648</v>
      </c>
      <c r="Z26" s="294"/>
      <c r="AA26" s="294"/>
      <c r="AB26" s="295"/>
      <c r="AC26" s="49"/>
      <c r="AD26" s="47"/>
      <c r="AE26" s="47"/>
      <c r="AF26" s="47"/>
      <c r="AG26" s="47"/>
      <c r="AH26" s="47"/>
      <c r="AI26" s="47"/>
      <c r="AJ26" s="47"/>
      <c r="AK26" s="47"/>
      <c r="AL26" s="44"/>
    </row>
    <row r="27" spans="1:38" ht="12" customHeight="1">
      <c r="A27" s="43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57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4"/>
    </row>
    <row r="28" spans="1:38" ht="12" customHeight="1">
      <c r="A28" s="43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57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4"/>
    </row>
    <row r="29" spans="1:38" ht="30" customHeight="1">
      <c r="A29" s="43"/>
      <c r="B29" s="46"/>
      <c r="C29" s="292" t="s">
        <v>116</v>
      </c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44"/>
    </row>
    <row r="30" spans="1:38" ht="30" customHeight="1">
      <c r="A30" s="43"/>
      <c r="B30" s="46"/>
      <c r="C30" s="291" t="s">
        <v>186</v>
      </c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44"/>
    </row>
    <row r="31" spans="1:38" ht="30" customHeight="1">
      <c r="A31" s="43"/>
      <c r="B31" s="46"/>
      <c r="C31" s="291" t="s">
        <v>187</v>
      </c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44"/>
    </row>
    <row r="32" spans="1:38" ht="30" customHeight="1">
      <c r="A32" s="43"/>
      <c r="B32" s="46"/>
      <c r="C32" s="291" t="s">
        <v>188</v>
      </c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44"/>
    </row>
    <row r="33" spans="1:38" ht="30" customHeight="1">
      <c r="A33" s="43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57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4"/>
    </row>
    <row r="34" spans="1:38" ht="30" customHeight="1">
      <c r="A34" s="43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57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4"/>
    </row>
    <row r="35" spans="1:38" ht="30" customHeight="1">
      <c r="A35" s="43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7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4"/>
    </row>
    <row r="36" spans="1:38" ht="30" customHeight="1">
      <c r="A36" s="43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7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4"/>
    </row>
    <row r="37" spans="1:38" ht="12" customHeight="1">
      <c r="A37" s="43"/>
      <c r="B37" s="4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44"/>
    </row>
    <row r="38" spans="1:38" ht="39.950000000000003" customHeight="1">
      <c r="A38" s="50"/>
      <c r="B38" s="86"/>
      <c r="AL38" s="44"/>
    </row>
    <row r="39" spans="1:38" ht="39.950000000000003" customHeight="1" thickBot="1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58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4"/>
    </row>
  </sheetData>
  <mergeCells count="60">
    <mergeCell ref="O7:P7"/>
    <mergeCell ref="K1:AB4"/>
    <mergeCell ref="A8:J8"/>
    <mergeCell ref="K8:L8"/>
    <mergeCell ref="A1:J6"/>
    <mergeCell ref="A7:J7"/>
    <mergeCell ref="K7:L7"/>
    <mergeCell ref="M7:N7"/>
    <mergeCell ref="V15:X16"/>
    <mergeCell ref="Y15:AD16"/>
    <mergeCell ref="AE15:AK16"/>
    <mergeCell ref="R15:U16"/>
    <mergeCell ref="A10:AL11"/>
    <mergeCell ref="B12:AK14"/>
    <mergeCell ref="B15:D16"/>
    <mergeCell ref="E15:L16"/>
    <mergeCell ref="M15:M16"/>
    <mergeCell ref="N15:N16"/>
    <mergeCell ref="O15:Q16"/>
    <mergeCell ref="AE17:AK18"/>
    <mergeCell ref="B18:D19"/>
    <mergeCell ref="E18:L19"/>
    <mergeCell ref="R18:U18"/>
    <mergeCell ref="R19:U19"/>
    <mergeCell ref="Y19:AD19"/>
    <mergeCell ref="AE19:AK19"/>
    <mergeCell ref="B17:D17"/>
    <mergeCell ref="E17:L17"/>
    <mergeCell ref="O17:Q19"/>
    <mergeCell ref="R17:U17"/>
    <mergeCell ref="V17:X19"/>
    <mergeCell ref="M18:M19"/>
    <mergeCell ref="Y17:AD18"/>
    <mergeCell ref="I23:X23"/>
    <mergeCell ref="Y23:AB23"/>
    <mergeCell ref="I24:X24"/>
    <mergeCell ref="Y24:AB24"/>
    <mergeCell ref="I25:X25"/>
    <mergeCell ref="Y25:AB25"/>
    <mergeCell ref="C29:AK29"/>
    <mergeCell ref="I26:X26"/>
    <mergeCell ref="Y26:AB26"/>
    <mergeCell ref="C30:AK30"/>
    <mergeCell ref="C31:AK31"/>
    <mergeCell ref="C32:AK32"/>
    <mergeCell ref="AC1:AL6"/>
    <mergeCell ref="K5:AB6"/>
    <mergeCell ref="W7:Y7"/>
    <mergeCell ref="Z7:AB7"/>
    <mergeCell ref="AC7:AL8"/>
    <mergeCell ref="W8:Y8"/>
    <mergeCell ref="Z8:AB8"/>
    <mergeCell ref="U8:V8"/>
    <mergeCell ref="Q7:R7"/>
    <mergeCell ref="S7:T7"/>
    <mergeCell ref="U7:V7"/>
    <mergeCell ref="M8:N8"/>
    <mergeCell ref="O8:P8"/>
    <mergeCell ref="Q8:R8"/>
    <mergeCell ref="S8:T8"/>
  </mergeCells>
  <printOptions horizontalCentered="1" gridLinesSet="0"/>
  <pageMargins left="0.25" right="0.25" top="0.143700787" bottom="0.143700787" header="0" footer="0"/>
  <pageSetup paperSize="9" scale="4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Z35"/>
  <sheetViews>
    <sheetView showGridLines="0" view="pageBreakPreview" zoomScale="70" zoomScaleNormal="100" zoomScaleSheetLayoutView="70" workbookViewId="0">
      <selection activeCell="K5" sqref="K5:AB6"/>
    </sheetView>
  </sheetViews>
  <sheetFormatPr defaultColWidth="9.140625" defaultRowHeight="12.75"/>
  <cols>
    <col min="1" max="4" width="3.7109375" style="2" customWidth="1"/>
    <col min="5" max="5" width="8.7109375" style="2" customWidth="1"/>
    <col min="6" max="6" width="4.7109375" style="2" bestFit="1" customWidth="1"/>
    <col min="7" max="8" width="6.7109375" style="2" customWidth="1"/>
    <col min="9" max="10" width="3.7109375" style="2" customWidth="1"/>
    <col min="11" max="14" width="10.7109375" style="2" customWidth="1"/>
    <col min="15" max="28" width="5.7109375" style="2" customWidth="1"/>
    <col min="29" max="29" width="3.7109375" style="2" customWidth="1"/>
    <col min="30" max="30" width="7.7109375" style="2" bestFit="1" customWidth="1"/>
    <col min="31" max="38" width="3.7109375" style="2" customWidth="1"/>
    <col min="39" max="40" width="9.140625" style="2"/>
    <col min="41" max="52" width="9.140625" style="13"/>
    <col min="53" max="16384" width="9.140625" style="2"/>
  </cols>
  <sheetData>
    <row r="1" spans="1:38" ht="24.75" customHeight="1">
      <c r="A1" s="144" t="s">
        <v>35</v>
      </c>
      <c r="B1" s="144"/>
      <c r="C1" s="121"/>
      <c r="D1" s="121"/>
      <c r="E1" s="121"/>
      <c r="F1" s="121"/>
      <c r="G1" s="121"/>
      <c r="H1" s="121"/>
      <c r="I1" s="121"/>
      <c r="J1" s="122"/>
      <c r="K1" s="120" t="s">
        <v>41</v>
      </c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2"/>
      <c r="AC1" s="98"/>
      <c r="AD1" s="197"/>
      <c r="AE1" s="197"/>
      <c r="AF1" s="197"/>
      <c r="AG1" s="197"/>
      <c r="AH1" s="197"/>
      <c r="AI1" s="197"/>
      <c r="AJ1" s="197"/>
      <c r="AK1" s="197"/>
      <c r="AL1" s="198"/>
    </row>
    <row r="2" spans="1:38" ht="15" customHeight="1">
      <c r="A2" s="145"/>
      <c r="B2" s="145"/>
      <c r="C2" s="124"/>
      <c r="D2" s="124"/>
      <c r="E2" s="124"/>
      <c r="F2" s="124"/>
      <c r="G2" s="124"/>
      <c r="H2" s="124"/>
      <c r="I2" s="124"/>
      <c r="J2" s="125"/>
      <c r="K2" s="123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  <c r="AC2" s="199"/>
      <c r="AD2" s="200"/>
      <c r="AE2" s="200"/>
      <c r="AF2" s="200"/>
      <c r="AG2" s="200"/>
      <c r="AH2" s="200"/>
      <c r="AI2" s="200"/>
      <c r="AJ2" s="200"/>
      <c r="AK2" s="200"/>
      <c r="AL2" s="201"/>
    </row>
    <row r="3" spans="1:38" ht="12.75" customHeight="1">
      <c r="A3" s="145"/>
      <c r="B3" s="145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5"/>
      <c r="AC3" s="199"/>
      <c r="AD3" s="200"/>
      <c r="AE3" s="200"/>
      <c r="AF3" s="200"/>
      <c r="AG3" s="200"/>
      <c r="AH3" s="200"/>
      <c r="AI3" s="200"/>
      <c r="AJ3" s="200"/>
      <c r="AK3" s="200"/>
      <c r="AL3" s="201"/>
    </row>
    <row r="4" spans="1:38" ht="70.5" customHeight="1">
      <c r="A4" s="145"/>
      <c r="B4" s="145"/>
      <c r="C4" s="124"/>
      <c r="D4" s="124"/>
      <c r="E4" s="124"/>
      <c r="F4" s="124"/>
      <c r="G4" s="124"/>
      <c r="H4" s="124"/>
      <c r="I4" s="124"/>
      <c r="J4" s="125"/>
      <c r="K4" s="126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8"/>
      <c r="AC4" s="199"/>
      <c r="AD4" s="200"/>
      <c r="AE4" s="200"/>
      <c r="AF4" s="200"/>
      <c r="AG4" s="200"/>
      <c r="AH4" s="200"/>
      <c r="AI4" s="200"/>
      <c r="AJ4" s="200"/>
      <c r="AK4" s="200"/>
      <c r="AL4" s="201"/>
    </row>
    <row r="5" spans="1:38" ht="11.25" customHeight="1">
      <c r="A5" s="145"/>
      <c r="B5" s="145"/>
      <c r="C5" s="124"/>
      <c r="D5" s="124"/>
      <c r="E5" s="124"/>
      <c r="F5" s="124"/>
      <c r="G5" s="124"/>
      <c r="H5" s="124"/>
      <c r="I5" s="124"/>
      <c r="J5" s="125"/>
      <c r="K5" s="113" t="s">
        <v>195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99"/>
      <c r="AD5" s="200"/>
      <c r="AE5" s="200"/>
      <c r="AF5" s="200"/>
      <c r="AG5" s="200"/>
      <c r="AH5" s="200"/>
      <c r="AI5" s="200"/>
      <c r="AJ5" s="200"/>
      <c r="AK5" s="200"/>
      <c r="AL5" s="201"/>
    </row>
    <row r="6" spans="1:38" ht="6.75" customHeight="1">
      <c r="A6" s="146"/>
      <c r="B6" s="146"/>
      <c r="C6" s="127"/>
      <c r="D6" s="127"/>
      <c r="E6" s="127"/>
      <c r="F6" s="127"/>
      <c r="G6" s="127"/>
      <c r="H6" s="127"/>
      <c r="I6" s="127"/>
      <c r="J6" s="128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202"/>
      <c r="AD6" s="203"/>
      <c r="AE6" s="203"/>
      <c r="AF6" s="203"/>
      <c r="AG6" s="203"/>
      <c r="AH6" s="203"/>
      <c r="AI6" s="203"/>
      <c r="AJ6" s="203"/>
      <c r="AK6" s="203"/>
      <c r="AL6" s="204"/>
    </row>
    <row r="7" spans="1:38" ht="18" customHeight="1">
      <c r="A7" s="141" t="s">
        <v>12</v>
      </c>
      <c r="B7" s="141"/>
      <c r="C7" s="191"/>
      <c r="D7" s="191"/>
      <c r="E7" s="191"/>
      <c r="F7" s="191"/>
      <c r="G7" s="191"/>
      <c r="H7" s="191"/>
      <c r="I7" s="191"/>
      <c r="J7" s="192"/>
      <c r="K7" s="107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08" t="s">
        <v>19</v>
      </c>
      <c r="X7" s="108"/>
      <c r="Y7" s="108"/>
      <c r="Z7" s="107" t="s">
        <v>20</v>
      </c>
      <c r="AA7" s="107"/>
      <c r="AB7" s="107"/>
      <c r="AC7" s="205" t="s">
        <v>157</v>
      </c>
      <c r="AD7" s="206"/>
      <c r="AE7" s="206"/>
      <c r="AF7" s="206"/>
      <c r="AG7" s="206"/>
      <c r="AH7" s="206"/>
      <c r="AI7" s="206"/>
      <c r="AJ7" s="206"/>
      <c r="AK7" s="206"/>
      <c r="AL7" s="207"/>
    </row>
    <row r="8" spans="1:38" ht="17.25" customHeight="1" thickBot="1">
      <c r="A8" s="138" t="s">
        <v>37</v>
      </c>
      <c r="B8" s="138"/>
      <c r="C8" s="139"/>
      <c r="D8" s="139"/>
      <c r="E8" s="139"/>
      <c r="F8" s="139"/>
      <c r="G8" s="139"/>
      <c r="H8" s="139"/>
      <c r="I8" s="139"/>
      <c r="J8" s="140"/>
      <c r="K8" s="111" t="s">
        <v>38</v>
      </c>
      <c r="L8" s="112"/>
      <c r="M8" s="109" t="s">
        <v>158</v>
      </c>
      <c r="N8" s="110"/>
      <c r="O8" s="111" t="s">
        <v>39</v>
      </c>
      <c r="P8" s="112"/>
      <c r="Q8" s="109" t="s">
        <v>45</v>
      </c>
      <c r="R8" s="110"/>
      <c r="S8" s="111" t="s">
        <v>46</v>
      </c>
      <c r="T8" s="112"/>
      <c r="U8" s="111" t="s">
        <v>47</v>
      </c>
      <c r="V8" s="112"/>
      <c r="W8" s="129" t="s">
        <v>48</v>
      </c>
      <c r="X8" s="130"/>
      <c r="Y8" s="131"/>
      <c r="Z8" s="111" t="s">
        <v>11</v>
      </c>
      <c r="AA8" s="119"/>
      <c r="AB8" s="112"/>
      <c r="AC8" s="135"/>
      <c r="AD8" s="136"/>
      <c r="AE8" s="136"/>
      <c r="AF8" s="136"/>
      <c r="AG8" s="136"/>
      <c r="AH8" s="136"/>
      <c r="AI8" s="136"/>
      <c r="AJ8" s="136"/>
      <c r="AK8" s="136"/>
      <c r="AL8" s="137"/>
    </row>
    <row r="9" spans="1:38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38" ht="15" customHeight="1">
      <c r="A10" s="209" t="s">
        <v>113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1"/>
    </row>
    <row r="11" spans="1:38" ht="15" customHeight="1" thickBot="1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4"/>
    </row>
    <row r="12" spans="1:38" ht="15" customHeight="1">
      <c r="A12" s="43"/>
      <c r="B12" s="215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44"/>
    </row>
    <row r="13" spans="1:38" ht="15" customHeight="1" thickBot="1">
      <c r="A13" s="43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44"/>
    </row>
    <row r="14" spans="1:38" ht="30" customHeight="1" thickTop="1">
      <c r="A14" s="43"/>
      <c r="B14" s="386" t="s">
        <v>51</v>
      </c>
      <c r="C14" s="387"/>
      <c r="D14" s="388"/>
      <c r="E14" s="392" t="s">
        <v>52</v>
      </c>
      <c r="F14" s="387"/>
      <c r="G14" s="387"/>
      <c r="H14" s="387"/>
      <c r="I14" s="387"/>
      <c r="J14" s="387"/>
      <c r="K14" s="387"/>
      <c r="L14" s="393"/>
      <c r="M14" s="404" t="s">
        <v>115</v>
      </c>
      <c r="N14" s="405"/>
      <c r="O14" s="405"/>
      <c r="P14" s="405"/>
      <c r="Q14" s="404" t="s">
        <v>179</v>
      </c>
      <c r="R14" s="405"/>
      <c r="S14" s="405"/>
      <c r="T14" s="405"/>
      <c r="U14" s="405"/>
      <c r="V14" s="405"/>
      <c r="W14" s="405"/>
      <c r="X14" s="406"/>
      <c r="Y14" s="397" t="s">
        <v>140</v>
      </c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98"/>
      <c r="AL14" s="44"/>
    </row>
    <row r="15" spans="1:38" ht="30" customHeight="1" thickBot="1">
      <c r="A15" s="43"/>
      <c r="B15" s="389"/>
      <c r="C15" s="390"/>
      <c r="D15" s="391"/>
      <c r="E15" s="394"/>
      <c r="F15" s="395"/>
      <c r="G15" s="395"/>
      <c r="H15" s="395"/>
      <c r="I15" s="395"/>
      <c r="J15" s="395"/>
      <c r="K15" s="395"/>
      <c r="L15" s="396"/>
      <c r="M15" s="407"/>
      <c r="N15" s="408"/>
      <c r="O15" s="408"/>
      <c r="P15" s="408"/>
      <c r="Q15" s="407"/>
      <c r="R15" s="408"/>
      <c r="S15" s="408"/>
      <c r="T15" s="408"/>
      <c r="U15" s="408"/>
      <c r="V15" s="408"/>
      <c r="W15" s="408"/>
      <c r="X15" s="409"/>
      <c r="Y15" s="399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400"/>
      <c r="AL15" s="44"/>
    </row>
    <row r="16" spans="1:38" ht="30" customHeight="1">
      <c r="A16" s="43"/>
      <c r="B16" s="410">
        <v>1</v>
      </c>
      <c r="C16" s="273"/>
      <c r="D16" s="273"/>
      <c r="E16" s="401" t="s">
        <v>137</v>
      </c>
      <c r="F16" s="417"/>
      <c r="G16" s="417"/>
      <c r="H16" s="418"/>
      <c r="I16" s="401" t="s">
        <v>103</v>
      </c>
      <c r="J16" s="402"/>
      <c r="K16" s="402"/>
      <c r="L16" s="416"/>
      <c r="M16" s="414">
        <v>4</v>
      </c>
      <c r="N16" s="415"/>
      <c r="O16" s="415"/>
      <c r="P16" s="415"/>
      <c r="Q16" s="411">
        <f>5.5*1.5</f>
        <v>8.25</v>
      </c>
      <c r="R16" s="412"/>
      <c r="S16" s="412"/>
      <c r="T16" s="412"/>
      <c r="U16" s="412"/>
      <c r="V16" s="412"/>
      <c r="W16" s="412"/>
      <c r="X16" s="413"/>
      <c r="Y16" s="401">
        <f>M16*Q16</f>
        <v>33</v>
      </c>
      <c r="Z16" s="402"/>
      <c r="AA16" s="402"/>
      <c r="AB16" s="402"/>
      <c r="AC16" s="402"/>
      <c r="AD16" s="402"/>
      <c r="AE16" s="402"/>
      <c r="AF16" s="402"/>
      <c r="AG16" s="402"/>
      <c r="AH16" s="402"/>
      <c r="AI16" s="402"/>
      <c r="AJ16" s="402"/>
      <c r="AK16" s="403"/>
      <c r="AL16" s="44"/>
    </row>
    <row r="17" spans="1:50" ht="30" customHeight="1">
      <c r="A17" s="43"/>
      <c r="B17" s="359">
        <v>2</v>
      </c>
      <c r="C17" s="360"/>
      <c r="D17" s="360"/>
      <c r="E17" s="75"/>
      <c r="F17" s="76"/>
      <c r="G17" s="76"/>
      <c r="H17" s="76"/>
      <c r="I17" s="254" t="s">
        <v>109</v>
      </c>
      <c r="J17" s="312"/>
      <c r="K17" s="312"/>
      <c r="L17" s="255"/>
      <c r="M17" s="362">
        <v>2</v>
      </c>
      <c r="N17" s="363"/>
      <c r="O17" s="363"/>
      <c r="P17" s="364"/>
      <c r="Q17" s="253">
        <f>2.4*1.5</f>
        <v>3.5999999999999996</v>
      </c>
      <c r="R17" s="253"/>
      <c r="S17" s="253"/>
      <c r="T17" s="253"/>
      <c r="U17" s="253"/>
      <c r="V17" s="253"/>
      <c r="W17" s="253"/>
      <c r="X17" s="253"/>
      <c r="Y17" s="254">
        <f t="shared" ref="Y17" si="0">M17*Q17</f>
        <v>7.1999999999999993</v>
      </c>
      <c r="Z17" s="312"/>
      <c r="AA17" s="312"/>
      <c r="AB17" s="312"/>
      <c r="AC17" s="312"/>
      <c r="AD17" s="312"/>
      <c r="AE17" s="312"/>
      <c r="AF17" s="312"/>
      <c r="AG17" s="312"/>
      <c r="AH17" s="312"/>
      <c r="AI17" s="312"/>
      <c r="AJ17" s="312"/>
      <c r="AK17" s="361"/>
      <c r="AL17" s="44"/>
      <c r="AO17" s="52"/>
      <c r="AP17" s="52"/>
      <c r="AQ17" s="52"/>
      <c r="AR17" s="52"/>
      <c r="AS17" s="52"/>
      <c r="AT17" s="52"/>
      <c r="AU17" s="52"/>
      <c r="AV17" s="52"/>
      <c r="AW17" s="52"/>
      <c r="AX17" s="52"/>
    </row>
    <row r="18" spans="1:50" ht="30" customHeight="1">
      <c r="A18" s="43"/>
      <c r="B18" s="359">
        <v>3</v>
      </c>
      <c r="C18" s="360"/>
      <c r="D18" s="360"/>
      <c r="E18" s="77" t="s">
        <v>124</v>
      </c>
      <c r="F18" s="78">
        <v>4</v>
      </c>
      <c r="G18" s="78"/>
      <c r="H18" s="76"/>
      <c r="I18" s="254" t="s">
        <v>125</v>
      </c>
      <c r="J18" s="312"/>
      <c r="K18" s="312"/>
      <c r="L18" s="255"/>
      <c r="M18" s="362">
        <v>1</v>
      </c>
      <c r="N18" s="363"/>
      <c r="O18" s="363"/>
      <c r="P18" s="364"/>
      <c r="Q18" s="253">
        <f>3.5*1.5</f>
        <v>5.25</v>
      </c>
      <c r="R18" s="253"/>
      <c r="S18" s="253"/>
      <c r="T18" s="253"/>
      <c r="U18" s="253"/>
      <c r="V18" s="253"/>
      <c r="W18" s="253"/>
      <c r="X18" s="253"/>
      <c r="Y18" s="254">
        <f t="shared" ref="Y18:Y20" si="1">M18*Q18</f>
        <v>5.25</v>
      </c>
      <c r="Z18" s="312"/>
      <c r="AA18" s="312"/>
      <c r="AB18" s="312"/>
      <c r="AC18" s="312"/>
      <c r="AD18" s="312"/>
      <c r="AE18" s="312"/>
      <c r="AF18" s="312"/>
      <c r="AG18" s="312"/>
      <c r="AH18" s="312"/>
      <c r="AI18" s="312"/>
      <c r="AJ18" s="312"/>
      <c r="AK18" s="361"/>
      <c r="AL18" s="44"/>
      <c r="AO18" s="52" t="s">
        <v>92</v>
      </c>
      <c r="AP18" s="52">
        <v>192</v>
      </c>
      <c r="AQ18" s="52">
        <f>AP18/25</f>
        <v>7.68</v>
      </c>
      <c r="AR18" s="52">
        <v>8</v>
      </c>
      <c r="AS18" s="52" t="s">
        <v>68</v>
      </c>
      <c r="AT18" s="52" t="s">
        <v>68</v>
      </c>
      <c r="AU18" s="52"/>
      <c r="AV18" s="52"/>
      <c r="AW18" s="52"/>
      <c r="AX18" s="52"/>
    </row>
    <row r="19" spans="1:50" ht="30" customHeight="1">
      <c r="A19" s="43"/>
      <c r="B19" s="359">
        <v>4</v>
      </c>
      <c r="C19" s="360"/>
      <c r="D19" s="360"/>
      <c r="E19" s="77" t="s">
        <v>132</v>
      </c>
      <c r="F19" s="70">
        <v>8</v>
      </c>
      <c r="G19" s="76"/>
      <c r="H19" s="76"/>
      <c r="I19" s="254" t="s">
        <v>126</v>
      </c>
      <c r="J19" s="312"/>
      <c r="K19" s="312"/>
      <c r="L19" s="255"/>
      <c r="M19" s="362">
        <v>1</v>
      </c>
      <c r="N19" s="363"/>
      <c r="O19" s="363"/>
      <c r="P19" s="364"/>
      <c r="Q19" s="253">
        <f>6.8*1.5</f>
        <v>10.199999999999999</v>
      </c>
      <c r="R19" s="253"/>
      <c r="S19" s="253"/>
      <c r="T19" s="253"/>
      <c r="U19" s="253"/>
      <c r="V19" s="253"/>
      <c r="W19" s="253"/>
      <c r="X19" s="253"/>
      <c r="Y19" s="254">
        <f t="shared" si="1"/>
        <v>10.199999999999999</v>
      </c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61"/>
      <c r="AL19" s="44"/>
      <c r="AO19" s="52" t="s">
        <v>93</v>
      </c>
      <c r="AP19" s="52">
        <v>69</v>
      </c>
      <c r="AQ19" s="52">
        <f>AP19/25</f>
        <v>2.76</v>
      </c>
      <c r="AR19" s="52">
        <v>3</v>
      </c>
      <c r="AS19" s="52" t="s">
        <v>94</v>
      </c>
      <c r="AT19" s="52">
        <v>2</v>
      </c>
      <c r="AU19" s="52">
        <v>1</v>
      </c>
      <c r="AV19" s="52">
        <v>1</v>
      </c>
      <c r="AW19" s="52"/>
      <c r="AX19" s="52"/>
    </row>
    <row r="20" spans="1:50" ht="30" customHeight="1">
      <c r="A20" s="43"/>
      <c r="B20" s="359">
        <v>5</v>
      </c>
      <c r="C20" s="360"/>
      <c r="D20" s="360"/>
      <c r="E20" s="77" t="s">
        <v>133</v>
      </c>
      <c r="F20" s="70">
        <v>0</v>
      </c>
      <c r="G20" s="76"/>
      <c r="H20" s="76"/>
      <c r="I20" s="254" t="s">
        <v>127</v>
      </c>
      <c r="J20" s="312"/>
      <c r="K20" s="312"/>
      <c r="L20" s="255"/>
      <c r="M20" s="362">
        <v>3</v>
      </c>
      <c r="N20" s="363"/>
      <c r="O20" s="363"/>
      <c r="P20" s="364"/>
      <c r="Q20" s="253">
        <f>1.5*1.5</f>
        <v>2.25</v>
      </c>
      <c r="R20" s="253"/>
      <c r="S20" s="253"/>
      <c r="T20" s="253"/>
      <c r="U20" s="253"/>
      <c r="V20" s="253"/>
      <c r="W20" s="253"/>
      <c r="X20" s="253"/>
      <c r="Y20" s="254">
        <f t="shared" si="1"/>
        <v>6.75</v>
      </c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61"/>
      <c r="AL20" s="44"/>
      <c r="AO20" s="52" t="s">
        <v>89</v>
      </c>
      <c r="AP20" s="52">
        <v>33</v>
      </c>
      <c r="AQ20" s="52">
        <f>AP20/12</f>
        <v>2.75</v>
      </c>
      <c r="AR20" s="52">
        <v>3</v>
      </c>
      <c r="AS20" s="52" t="s">
        <v>90</v>
      </c>
      <c r="AT20" s="52">
        <v>46</v>
      </c>
      <c r="AU20" s="52">
        <f>AT20/12</f>
        <v>3.8333333333333335</v>
      </c>
      <c r="AV20" s="52">
        <v>4</v>
      </c>
      <c r="AW20" s="52"/>
      <c r="AX20" s="52"/>
    </row>
    <row r="21" spans="1:50" ht="30" customHeight="1">
      <c r="A21" s="43"/>
      <c r="B21" s="359">
        <v>6</v>
      </c>
      <c r="C21" s="360"/>
      <c r="D21" s="360"/>
      <c r="E21" s="75" t="s">
        <v>134</v>
      </c>
      <c r="F21" s="70">
        <v>7</v>
      </c>
      <c r="G21" s="76"/>
      <c r="H21" s="76"/>
      <c r="I21" s="254" t="s">
        <v>128</v>
      </c>
      <c r="J21" s="312"/>
      <c r="K21" s="312"/>
      <c r="L21" s="255"/>
      <c r="M21" s="362">
        <v>1</v>
      </c>
      <c r="N21" s="363"/>
      <c r="O21" s="363"/>
      <c r="P21" s="364"/>
      <c r="Q21" s="253">
        <f>6*1.5</f>
        <v>9</v>
      </c>
      <c r="R21" s="253"/>
      <c r="S21" s="253"/>
      <c r="T21" s="253"/>
      <c r="U21" s="253"/>
      <c r="V21" s="253"/>
      <c r="W21" s="253"/>
      <c r="X21" s="253"/>
      <c r="Y21" s="254">
        <f>M21*Q21</f>
        <v>9</v>
      </c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61"/>
      <c r="AL21" s="44"/>
      <c r="AO21" s="52" t="s">
        <v>91</v>
      </c>
      <c r="AP21" s="52">
        <v>23</v>
      </c>
      <c r="AQ21" s="52">
        <f>AP21/6</f>
        <v>3.8333333333333335</v>
      </c>
      <c r="AR21" s="52">
        <v>4</v>
      </c>
      <c r="AS21" s="52" t="s">
        <v>68</v>
      </c>
      <c r="AT21" s="52" t="s">
        <v>68</v>
      </c>
      <c r="AU21" s="52"/>
      <c r="AV21" s="52"/>
      <c r="AW21" s="52"/>
      <c r="AX21" s="52"/>
    </row>
    <row r="22" spans="1:50" s="13" customFormat="1" ht="30" customHeight="1">
      <c r="A22" s="43"/>
      <c r="B22" s="359">
        <v>7</v>
      </c>
      <c r="C22" s="360"/>
      <c r="D22" s="360"/>
      <c r="E22" s="75" t="s">
        <v>135</v>
      </c>
      <c r="F22" s="70">
        <v>6</v>
      </c>
      <c r="G22" s="76"/>
      <c r="H22" s="76"/>
      <c r="I22" s="254" t="s">
        <v>97</v>
      </c>
      <c r="J22" s="312"/>
      <c r="K22" s="312"/>
      <c r="L22" s="255"/>
      <c r="M22" s="362">
        <v>1</v>
      </c>
      <c r="N22" s="363"/>
      <c r="O22" s="363"/>
      <c r="P22" s="364"/>
      <c r="Q22" s="253">
        <f>10*1.5</f>
        <v>15</v>
      </c>
      <c r="R22" s="253"/>
      <c r="S22" s="253"/>
      <c r="T22" s="253"/>
      <c r="U22" s="253"/>
      <c r="V22" s="253"/>
      <c r="W22" s="253"/>
      <c r="X22" s="253"/>
      <c r="Y22" s="254">
        <f t="shared" ref="Y22" si="2">M22*Q22</f>
        <v>15</v>
      </c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61"/>
      <c r="AL22" s="44"/>
      <c r="AM22" s="2"/>
      <c r="AN22" s="2"/>
      <c r="AO22" s="52"/>
      <c r="AP22" s="52"/>
      <c r="AQ22" s="52"/>
      <c r="AR22" s="52"/>
      <c r="AS22" s="52"/>
      <c r="AT22" s="52"/>
      <c r="AU22" s="52"/>
      <c r="AV22" s="52"/>
      <c r="AW22" s="52"/>
      <c r="AX22" s="52"/>
    </row>
    <row r="23" spans="1:50" ht="30" customHeight="1">
      <c r="A23" s="43"/>
      <c r="B23" s="358">
        <v>8</v>
      </c>
      <c r="C23" s="303"/>
      <c r="D23" s="309"/>
      <c r="E23" s="75" t="s">
        <v>136</v>
      </c>
      <c r="F23" s="70">
        <v>6</v>
      </c>
      <c r="G23" s="76"/>
      <c r="H23" s="76"/>
      <c r="I23" s="355" t="s">
        <v>102</v>
      </c>
      <c r="J23" s="356"/>
      <c r="K23" s="356"/>
      <c r="L23" s="357"/>
      <c r="M23" s="375" t="s">
        <v>178</v>
      </c>
      <c r="N23" s="376"/>
      <c r="O23" s="376"/>
      <c r="P23" s="376"/>
      <c r="Q23" s="366">
        <f>48*1.5</f>
        <v>72</v>
      </c>
      <c r="R23" s="366"/>
      <c r="S23" s="366"/>
      <c r="T23" s="366"/>
      <c r="U23" s="366"/>
      <c r="V23" s="366"/>
      <c r="W23" s="366"/>
      <c r="X23" s="366"/>
      <c r="Y23" s="355">
        <v>70</v>
      </c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  <c r="AK23" s="365"/>
      <c r="AL23" s="44"/>
    </row>
    <row r="24" spans="1:50" ht="30" customHeight="1" thickBot="1">
      <c r="A24" s="43"/>
      <c r="B24" s="59"/>
      <c r="C24" s="60"/>
      <c r="D24" s="60"/>
      <c r="E24" s="61"/>
      <c r="F24" s="61"/>
      <c r="G24" s="61"/>
      <c r="H24" s="61"/>
      <c r="I24" s="60"/>
      <c r="J24" s="60"/>
      <c r="K24" s="60"/>
      <c r="L24" s="60"/>
      <c r="M24" s="62"/>
      <c r="N24" s="62"/>
      <c r="O24" s="62"/>
      <c r="P24" s="62"/>
      <c r="Q24" s="384" t="s">
        <v>108</v>
      </c>
      <c r="R24" s="384"/>
      <c r="S24" s="384"/>
      <c r="T24" s="384"/>
      <c r="U24" s="384"/>
      <c r="V24" s="384"/>
      <c r="W24" s="384"/>
      <c r="X24" s="384"/>
      <c r="Y24" s="384">
        <f>SUM(Y16:AK23)</f>
        <v>156.4</v>
      </c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5"/>
      <c r="AL24" s="44"/>
    </row>
    <row r="25" spans="1:50" ht="30" customHeight="1" thickTop="1" thickBot="1">
      <c r="A25" s="43"/>
      <c r="B25" s="63"/>
      <c r="C25" s="51"/>
      <c r="D25" s="51"/>
      <c r="E25" s="54"/>
      <c r="F25" s="54"/>
      <c r="G25" s="54"/>
      <c r="H25" s="54"/>
      <c r="I25" s="51"/>
      <c r="J25" s="51"/>
      <c r="K25" s="51"/>
      <c r="L25" s="51"/>
      <c r="M25" s="13"/>
      <c r="N25" s="13"/>
      <c r="O25" s="13"/>
      <c r="P25" s="13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44"/>
    </row>
    <row r="26" spans="1:50" ht="30" customHeight="1" thickTop="1">
      <c r="A26" s="43"/>
      <c r="B26" s="381">
        <v>1</v>
      </c>
      <c r="C26" s="382"/>
      <c r="D26" s="383"/>
      <c r="E26" s="378" t="s">
        <v>138</v>
      </c>
      <c r="F26" s="379"/>
      <c r="G26" s="379"/>
      <c r="H26" s="380"/>
      <c r="I26" s="378" t="s">
        <v>103</v>
      </c>
      <c r="J26" s="379"/>
      <c r="K26" s="379"/>
      <c r="L26" s="380"/>
      <c r="M26" s="370">
        <v>4</v>
      </c>
      <c r="N26" s="371"/>
      <c r="O26" s="371"/>
      <c r="P26" s="371"/>
      <c r="Q26" s="372">
        <f>5.5*1.5</f>
        <v>8.25</v>
      </c>
      <c r="R26" s="373"/>
      <c r="S26" s="373"/>
      <c r="T26" s="373"/>
      <c r="U26" s="373"/>
      <c r="V26" s="373"/>
      <c r="W26" s="373"/>
      <c r="X26" s="374"/>
      <c r="Y26" s="367">
        <f>M26*Q26</f>
        <v>33</v>
      </c>
      <c r="Z26" s="367"/>
      <c r="AA26" s="367"/>
      <c r="AB26" s="367"/>
      <c r="AC26" s="367"/>
      <c r="AD26" s="367"/>
      <c r="AE26" s="367"/>
      <c r="AF26" s="367"/>
      <c r="AG26" s="367"/>
      <c r="AH26" s="367"/>
      <c r="AI26" s="367"/>
      <c r="AJ26" s="367"/>
      <c r="AK26" s="368"/>
      <c r="AL26" s="44"/>
    </row>
    <row r="27" spans="1:50" ht="30" customHeight="1">
      <c r="A27" s="43"/>
      <c r="B27" s="359">
        <v>2</v>
      </c>
      <c r="C27" s="360"/>
      <c r="D27" s="360"/>
      <c r="E27" s="75"/>
      <c r="F27" s="76"/>
      <c r="G27" s="76"/>
      <c r="H27" s="76"/>
      <c r="I27" s="254" t="s">
        <v>130</v>
      </c>
      <c r="J27" s="312"/>
      <c r="K27" s="312"/>
      <c r="L27" s="255"/>
      <c r="M27" s="362">
        <v>2</v>
      </c>
      <c r="N27" s="363"/>
      <c r="O27" s="363"/>
      <c r="P27" s="364"/>
      <c r="Q27" s="253">
        <f>10*1.5</f>
        <v>15</v>
      </c>
      <c r="R27" s="253"/>
      <c r="S27" s="253"/>
      <c r="T27" s="253"/>
      <c r="U27" s="253"/>
      <c r="V27" s="253"/>
      <c r="W27" s="253"/>
      <c r="X27" s="253"/>
      <c r="Y27" s="253">
        <f t="shared" ref="Y27:Y29" si="3">M27*Q27</f>
        <v>30</v>
      </c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369"/>
      <c r="AL27" s="44"/>
      <c r="AO27" s="52" t="s">
        <v>95</v>
      </c>
      <c r="AP27" s="52">
        <v>39</v>
      </c>
      <c r="AQ27" s="52">
        <f>AP27/20</f>
        <v>1.95</v>
      </c>
      <c r="AR27" s="52">
        <v>2</v>
      </c>
      <c r="AS27" s="52"/>
      <c r="AT27" s="52"/>
      <c r="AU27" s="52"/>
      <c r="AV27" s="52"/>
      <c r="AW27" s="52"/>
      <c r="AX27" s="52"/>
    </row>
    <row r="28" spans="1:50" ht="30" customHeight="1">
      <c r="A28" s="43"/>
      <c r="B28" s="359">
        <v>3</v>
      </c>
      <c r="C28" s="360"/>
      <c r="D28" s="360"/>
      <c r="E28" s="75" t="s">
        <v>139</v>
      </c>
      <c r="F28" s="70">
        <v>13</v>
      </c>
      <c r="G28" s="76"/>
      <c r="H28" s="76"/>
      <c r="I28" s="254" t="s">
        <v>131</v>
      </c>
      <c r="J28" s="312"/>
      <c r="K28" s="312"/>
      <c r="L28" s="255"/>
      <c r="M28" s="362">
        <v>2</v>
      </c>
      <c r="N28" s="363"/>
      <c r="O28" s="363"/>
      <c r="P28" s="364"/>
      <c r="Q28" s="253">
        <f>6*1.5</f>
        <v>9</v>
      </c>
      <c r="R28" s="253"/>
      <c r="S28" s="253"/>
      <c r="T28" s="253"/>
      <c r="U28" s="253"/>
      <c r="V28" s="253"/>
      <c r="W28" s="253"/>
      <c r="X28" s="253"/>
      <c r="Y28" s="253">
        <f t="shared" si="3"/>
        <v>18</v>
      </c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369"/>
      <c r="AL28" s="44"/>
      <c r="AO28" s="52" t="s">
        <v>94</v>
      </c>
      <c r="AP28" s="52">
        <v>91</v>
      </c>
      <c r="AQ28" s="52">
        <f>AP28/8</f>
        <v>11.375</v>
      </c>
      <c r="AR28" s="52">
        <v>12</v>
      </c>
      <c r="AS28" s="52"/>
      <c r="AT28" s="52"/>
      <c r="AU28" s="52"/>
      <c r="AV28" s="52"/>
      <c r="AW28" s="52"/>
      <c r="AX28" s="52"/>
    </row>
    <row r="29" spans="1:50" ht="30" customHeight="1">
      <c r="A29" s="43"/>
      <c r="B29" s="359">
        <v>4</v>
      </c>
      <c r="C29" s="360"/>
      <c r="D29" s="360"/>
      <c r="E29" s="75" t="s">
        <v>133</v>
      </c>
      <c r="F29" s="70">
        <v>7</v>
      </c>
      <c r="G29" s="76"/>
      <c r="H29" s="76"/>
      <c r="I29" s="254" t="s">
        <v>129</v>
      </c>
      <c r="J29" s="312"/>
      <c r="K29" s="312"/>
      <c r="L29" s="255"/>
      <c r="M29" s="362">
        <v>4</v>
      </c>
      <c r="N29" s="363"/>
      <c r="O29" s="363"/>
      <c r="P29" s="364"/>
      <c r="Q29" s="253">
        <f>4.5*1.5</f>
        <v>6.75</v>
      </c>
      <c r="R29" s="253"/>
      <c r="S29" s="253"/>
      <c r="T29" s="253"/>
      <c r="U29" s="253"/>
      <c r="V29" s="253"/>
      <c r="W29" s="253"/>
      <c r="X29" s="253"/>
      <c r="Y29" s="253">
        <f t="shared" si="3"/>
        <v>27</v>
      </c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369"/>
      <c r="AL29" s="44"/>
      <c r="AO29" s="52" t="s">
        <v>90</v>
      </c>
      <c r="AP29" s="52">
        <v>59</v>
      </c>
      <c r="AQ29" s="52">
        <f>AP29/5</f>
        <v>11.8</v>
      </c>
      <c r="AR29" s="52">
        <v>12</v>
      </c>
      <c r="AS29" s="52"/>
      <c r="AT29" s="52"/>
      <c r="AU29" s="52"/>
      <c r="AV29" s="52"/>
      <c r="AW29" s="52"/>
      <c r="AX29" s="52"/>
    </row>
    <row r="30" spans="1:50" ht="30" customHeight="1">
      <c r="A30" s="43"/>
      <c r="B30" s="358">
        <v>5</v>
      </c>
      <c r="C30" s="303"/>
      <c r="D30" s="303"/>
      <c r="E30" s="75" t="s">
        <v>135</v>
      </c>
      <c r="F30" s="70">
        <v>6</v>
      </c>
      <c r="G30" s="76"/>
      <c r="H30" s="76"/>
      <c r="I30" s="355" t="s">
        <v>102</v>
      </c>
      <c r="J30" s="356"/>
      <c r="K30" s="356"/>
      <c r="L30" s="357"/>
      <c r="M30" s="375" t="s">
        <v>178</v>
      </c>
      <c r="N30" s="376"/>
      <c r="O30" s="376"/>
      <c r="P30" s="376"/>
      <c r="Q30" s="366">
        <v>70</v>
      </c>
      <c r="R30" s="366"/>
      <c r="S30" s="366"/>
      <c r="T30" s="366"/>
      <c r="U30" s="366"/>
      <c r="V30" s="366"/>
      <c r="W30" s="366"/>
      <c r="X30" s="366"/>
      <c r="Y30" s="366">
        <v>70</v>
      </c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77"/>
      <c r="AL30" s="44"/>
    </row>
    <row r="31" spans="1:50" ht="30" customHeight="1" thickBot="1">
      <c r="A31" s="43"/>
      <c r="B31" s="59"/>
      <c r="C31" s="60"/>
      <c r="D31" s="60"/>
      <c r="E31" s="61"/>
      <c r="F31" s="61"/>
      <c r="G31" s="61"/>
      <c r="H31" s="61"/>
      <c r="I31" s="60"/>
      <c r="J31" s="60"/>
      <c r="K31" s="60"/>
      <c r="L31" s="60"/>
      <c r="M31" s="62"/>
      <c r="N31" s="62"/>
      <c r="O31" s="62"/>
      <c r="P31" s="62"/>
      <c r="Q31" s="384" t="s">
        <v>108</v>
      </c>
      <c r="R31" s="384"/>
      <c r="S31" s="384"/>
      <c r="T31" s="384"/>
      <c r="U31" s="384"/>
      <c r="V31" s="384"/>
      <c r="W31" s="384"/>
      <c r="X31" s="384"/>
      <c r="Y31" s="384">
        <f>SUM(Y26:AK30)</f>
        <v>178</v>
      </c>
      <c r="Z31" s="384"/>
      <c r="AA31" s="384"/>
      <c r="AB31" s="384"/>
      <c r="AC31" s="384"/>
      <c r="AD31" s="384"/>
      <c r="AE31" s="384"/>
      <c r="AF31" s="384"/>
      <c r="AG31" s="384"/>
      <c r="AH31" s="384"/>
      <c r="AI31" s="384"/>
      <c r="AJ31" s="384"/>
      <c r="AK31" s="385"/>
      <c r="AL31" s="44"/>
    </row>
    <row r="32" spans="1:50" ht="30" customHeight="1" thickTop="1">
      <c r="A32" s="43"/>
      <c r="B32" s="51"/>
      <c r="C32" s="51"/>
      <c r="D32" s="51"/>
      <c r="E32" s="54"/>
      <c r="F32" s="54"/>
      <c r="G32" s="54"/>
      <c r="H32" s="54"/>
      <c r="I32" s="51"/>
      <c r="J32" s="51"/>
      <c r="K32" s="51"/>
      <c r="L32" s="51"/>
      <c r="M32" s="13"/>
      <c r="N32" s="13"/>
      <c r="O32" s="13"/>
      <c r="P32" s="13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44"/>
    </row>
    <row r="33" spans="1:38" ht="30" customHeight="1">
      <c r="A33" s="43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44"/>
    </row>
    <row r="34" spans="1:38" ht="30" customHeight="1">
      <c r="A34" s="50"/>
      <c r="B34" s="257" t="s">
        <v>110</v>
      </c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44"/>
    </row>
    <row r="35" spans="1:38" ht="30" customHeight="1" thickBot="1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4"/>
    </row>
  </sheetData>
  <mergeCells count="104">
    <mergeCell ref="Y24:AK24"/>
    <mergeCell ref="M20:P20"/>
    <mergeCell ref="M21:P21"/>
    <mergeCell ref="M22:P22"/>
    <mergeCell ref="M23:P23"/>
    <mergeCell ref="Q18:X18"/>
    <mergeCell ref="Q19:X19"/>
    <mergeCell ref="Q20:X20"/>
    <mergeCell ref="Q21:X21"/>
    <mergeCell ref="Q22:X22"/>
    <mergeCell ref="A1:J6"/>
    <mergeCell ref="K1:AB4"/>
    <mergeCell ref="AC1:AL6"/>
    <mergeCell ref="K5:AB6"/>
    <mergeCell ref="A7:J7"/>
    <mergeCell ref="W7:Y7"/>
    <mergeCell ref="Z7:AB7"/>
    <mergeCell ref="AC7:AL8"/>
    <mergeCell ref="A8:J8"/>
    <mergeCell ref="W8:Y8"/>
    <mergeCell ref="Z8:AB8"/>
    <mergeCell ref="K7:L7"/>
    <mergeCell ref="M7:N7"/>
    <mergeCell ref="O7:P7"/>
    <mergeCell ref="Q7:R7"/>
    <mergeCell ref="S7:T7"/>
    <mergeCell ref="U7:V7"/>
    <mergeCell ref="K8:L8"/>
    <mergeCell ref="M8:N8"/>
    <mergeCell ref="O8:P8"/>
    <mergeCell ref="Q8:R8"/>
    <mergeCell ref="S8:T8"/>
    <mergeCell ref="U8:V8"/>
    <mergeCell ref="A10:AL11"/>
    <mergeCell ref="B12:AK13"/>
    <mergeCell ref="B14:D15"/>
    <mergeCell ref="E14:L15"/>
    <mergeCell ref="Y14:AK15"/>
    <mergeCell ref="Y16:AK16"/>
    <mergeCell ref="Q14:X15"/>
    <mergeCell ref="B16:D16"/>
    <mergeCell ref="M14:P15"/>
    <mergeCell ref="Q16:X16"/>
    <mergeCell ref="M16:P16"/>
    <mergeCell ref="I16:L16"/>
    <mergeCell ref="E16:H16"/>
    <mergeCell ref="B34:AK34"/>
    <mergeCell ref="Q26:X26"/>
    <mergeCell ref="B28:D28"/>
    <mergeCell ref="B29:D29"/>
    <mergeCell ref="M30:P30"/>
    <mergeCell ref="Q30:X30"/>
    <mergeCell ref="Y30:AK30"/>
    <mergeCell ref="B19:D19"/>
    <mergeCell ref="Y33:AK33"/>
    <mergeCell ref="Q33:X33"/>
    <mergeCell ref="E26:H26"/>
    <mergeCell ref="M28:P28"/>
    <mergeCell ref="Q28:X28"/>
    <mergeCell ref="Y28:AK28"/>
    <mergeCell ref="M29:P29"/>
    <mergeCell ref="Q29:X29"/>
    <mergeCell ref="Y29:AK29"/>
    <mergeCell ref="B26:D26"/>
    <mergeCell ref="I26:L26"/>
    <mergeCell ref="B20:D20"/>
    <mergeCell ref="Q24:X24"/>
    <mergeCell ref="Q31:X31"/>
    <mergeCell ref="Y31:AK31"/>
    <mergeCell ref="Y19:AK19"/>
    <mergeCell ref="Y17:AK17"/>
    <mergeCell ref="I28:L28"/>
    <mergeCell ref="I29:L29"/>
    <mergeCell ref="B17:D17"/>
    <mergeCell ref="I17:L17"/>
    <mergeCell ref="M17:P17"/>
    <mergeCell ref="Q17:X17"/>
    <mergeCell ref="B18:D18"/>
    <mergeCell ref="B23:D23"/>
    <mergeCell ref="I23:L23"/>
    <mergeCell ref="I22:L22"/>
    <mergeCell ref="Y18:AK18"/>
    <mergeCell ref="Y20:AK20"/>
    <mergeCell ref="Y21:AK21"/>
    <mergeCell ref="Y22:AK22"/>
    <mergeCell ref="Y23:AK23"/>
    <mergeCell ref="Q23:X23"/>
    <mergeCell ref="Y26:AK26"/>
    <mergeCell ref="M27:P27"/>
    <mergeCell ref="Q27:X27"/>
    <mergeCell ref="Y27:AK27"/>
    <mergeCell ref="M26:P26"/>
    <mergeCell ref="M18:P18"/>
    <mergeCell ref="M19:P19"/>
    <mergeCell ref="I30:L30"/>
    <mergeCell ref="B30:D30"/>
    <mergeCell ref="I18:L18"/>
    <mergeCell ref="I19:L19"/>
    <mergeCell ref="I20:L20"/>
    <mergeCell ref="I21:L21"/>
    <mergeCell ref="B22:D22"/>
    <mergeCell ref="B27:D27"/>
    <mergeCell ref="I27:L27"/>
    <mergeCell ref="B21:D21"/>
  </mergeCells>
  <printOptions horizontalCentered="1" gridLinesSet="0"/>
  <pageMargins left="0.25" right="0.25" top="0.143700787" bottom="0.143700787" header="0" footer="0"/>
  <pageSetup paperSize="9" scale="4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Z48"/>
  <sheetViews>
    <sheetView showGridLines="0" view="pageBreakPreview" zoomScale="70" zoomScaleNormal="100" zoomScaleSheetLayoutView="70" workbookViewId="0">
      <selection activeCell="K5" sqref="K5:AB6"/>
    </sheetView>
  </sheetViews>
  <sheetFormatPr defaultColWidth="9.140625" defaultRowHeight="12.75"/>
  <cols>
    <col min="1" max="10" width="3.7109375" style="2" customWidth="1"/>
    <col min="11" max="14" width="10.7109375" style="2" customWidth="1"/>
    <col min="15" max="28" width="5.7109375" style="2" customWidth="1"/>
    <col min="29" max="29" width="3.7109375" style="2" customWidth="1"/>
    <col min="30" max="30" width="7.7109375" style="2" customWidth="1"/>
    <col min="31" max="38" width="3.7109375" style="2" customWidth="1"/>
    <col min="39" max="40" width="9.140625" style="2"/>
    <col min="41" max="52" width="9.140625" style="13"/>
    <col min="53" max="16384" width="9.140625" style="2"/>
  </cols>
  <sheetData>
    <row r="1" spans="1:40" ht="24.75" customHeight="1">
      <c r="A1" s="144" t="s">
        <v>35</v>
      </c>
      <c r="B1" s="144"/>
      <c r="C1" s="121"/>
      <c r="D1" s="121"/>
      <c r="E1" s="121"/>
      <c r="F1" s="121"/>
      <c r="G1" s="121"/>
      <c r="H1" s="121"/>
      <c r="I1" s="121"/>
      <c r="J1" s="122"/>
      <c r="K1" s="120" t="s">
        <v>41</v>
      </c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2"/>
      <c r="AC1" s="98"/>
      <c r="AD1" s="197"/>
      <c r="AE1" s="197"/>
      <c r="AF1" s="197"/>
      <c r="AG1" s="197"/>
      <c r="AH1" s="197"/>
      <c r="AI1" s="197"/>
      <c r="AJ1" s="197"/>
      <c r="AK1" s="197"/>
      <c r="AL1" s="198"/>
    </row>
    <row r="2" spans="1:40" ht="15" customHeight="1">
      <c r="A2" s="145"/>
      <c r="B2" s="145"/>
      <c r="C2" s="124"/>
      <c r="D2" s="124"/>
      <c r="E2" s="124"/>
      <c r="F2" s="124"/>
      <c r="G2" s="124"/>
      <c r="H2" s="124"/>
      <c r="I2" s="124"/>
      <c r="J2" s="125"/>
      <c r="K2" s="123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  <c r="AC2" s="199"/>
      <c r="AD2" s="200"/>
      <c r="AE2" s="200"/>
      <c r="AF2" s="200"/>
      <c r="AG2" s="200"/>
      <c r="AH2" s="200"/>
      <c r="AI2" s="200"/>
      <c r="AJ2" s="200"/>
      <c r="AK2" s="200"/>
      <c r="AL2" s="201"/>
    </row>
    <row r="3" spans="1:40" ht="12.75" customHeight="1">
      <c r="A3" s="145"/>
      <c r="B3" s="145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5"/>
      <c r="AC3" s="199"/>
      <c r="AD3" s="200"/>
      <c r="AE3" s="200"/>
      <c r="AF3" s="200"/>
      <c r="AG3" s="200"/>
      <c r="AH3" s="200"/>
      <c r="AI3" s="200"/>
      <c r="AJ3" s="200"/>
      <c r="AK3" s="200"/>
      <c r="AL3" s="201"/>
    </row>
    <row r="4" spans="1:40" ht="70.5" customHeight="1">
      <c r="A4" s="145"/>
      <c r="B4" s="145"/>
      <c r="C4" s="124"/>
      <c r="D4" s="124"/>
      <c r="E4" s="124"/>
      <c r="F4" s="124"/>
      <c r="G4" s="124"/>
      <c r="H4" s="124"/>
      <c r="I4" s="124"/>
      <c r="J4" s="125"/>
      <c r="K4" s="126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8"/>
      <c r="AC4" s="199"/>
      <c r="AD4" s="200"/>
      <c r="AE4" s="200"/>
      <c r="AF4" s="200"/>
      <c r="AG4" s="200"/>
      <c r="AH4" s="200"/>
      <c r="AI4" s="200"/>
      <c r="AJ4" s="200"/>
      <c r="AK4" s="200"/>
      <c r="AL4" s="201"/>
    </row>
    <row r="5" spans="1:40" ht="11.25" customHeight="1">
      <c r="A5" s="145"/>
      <c r="B5" s="145"/>
      <c r="C5" s="124"/>
      <c r="D5" s="124"/>
      <c r="E5" s="124"/>
      <c r="F5" s="124"/>
      <c r="G5" s="124"/>
      <c r="H5" s="124"/>
      <c r="I5" s="124"/>
      <c r="J5" s="125"/>
      <c r="K5" s="113" t="s">
        <v>195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99"/>
      <c r="AD5" s="200"/>
      <c r="AE5" s="200"/>
      <c r="AF5" s="200"/>
      <c r="AG5" s="200"/>
      <c r="AH5" s="200"/>
      <c r="AI5" s="200"/>
      <c r="AJ5" s="200"/>
      <c r="AK5" s="200"/>
      <c r="AL5" s="201"/>
    </row>
    <row r="6" spans="1:40" ht="6.75" customHeight="1">
      <c r="A6" s="146"/>
      <c r="B6" s="146"/>
      <c r="C6" s="127"/>
      <c r="D6" s="127"/>
      <c r="E6" s="127"/>
      <c r="F6" s="127"/>
      <c r="G6" s="127"/>
      <c r="H6" s="127"/>
      <c r="I6" s="127"/>
      <c r="J6" s="128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202"/>
      <c r="AD6" s="203"/>
      <c r="AE6" s="203"/>
      <c r="AF6" s="203"/>
      <c r="AG6" s="203"/>
      <c r="AH6" s="203"/>
      <c r="AI6" s="203"/>
      <c r="AJ6" s="203"/>
      <c r="AK6" s="203"/>
      <c r="AL6" s="204"/>
    </row>
    <row r="7" spans="1:40" ht="18" customHeight="1">
      <c r="A7" s="141" t="s">
        <v>12</v>
      </c>
      <c r="B7" s="141"/>
      <c r="C7" s="191"/>
      <c r="D7" s="191"/>
      <c r="E7" s="191"/>
      <c r="F7" s="191"/>
      <c r="G7" s="191"/>
      <c r="H7" s="191"/>
      <c r="I7" s="191"/>
      <c r="J7" s="192"/>
      <c r="K7" s="107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08" t="s">
        <v>19</v>
      </c>
      <c r="X7" s="108"/>
      <c r="Y7" s="108"/>
      <c r="Z7" s="107" t="s">
        <v>20</v>
      </c>
      <c r="AA7" s="107"/>
      <c r="AB7" s="107"/>
      <c r="AC7" s="205" t="s">
        <v>154</v>
      </c>
      <c r="AD7" s="206"/>
      <c r="AE7" s="206"/>
      <c r="AF7" s="206"/>
      <c r="AG7" s="206"/>
      <c r="AH7" s="206"/>
      <c r="AI7" s="206"/>
      <c r="AJ7" s="206"/>
      <c r="AK7" s="206"/>
      <c r="AL7" s="207"/>
    </row>
    <row r="8" spans="1:40" ht="17.25" customHeight="1" thickBot="1">
      <c r="A8" s="138" t="s">
        <v>37</v>
      </c>
      <c r="B8" s="138"/>
      <c r="C8" s="139"/>
      <c r="D8" s="139"/>
      <c r="E8" s="139"/>
      <c r="F8" s="139"/>
      <c r="G8" s="139"/>
      <c r="H8" s="139"/>
      <c r="I8" s="139"/>
      <c r="J8" s="140"/>
      <c r="K8" s="111" t="s">
        <v>38</v>
      </c>
      <c r="L8" s="112"/>
      <c r="M8" s="109" t="s">
        <v>158</v>
      </c>
      <c r="N8" s="110"/>
      <c r="O8" s="111" t="s">
        <v>39</v>
      </c>
      <c r="P8" s="112"/>
      <c r="Q8" s="109" t="s">
        <v>45</v>
      </c>
      <c r="R8" s="110"/>
      <c r="S8" s="111" t="s">
        <v>46</v>
      </c>
      <c r="T8" s="112"/>
      <c r="U8" s="111" t="s">
        <v>47</v>
      </c>
      <c r="V8" s="112"/>
      <c r="W8" s="129" t="s">
        <v>48</v>
      </c>
      <c r="X8" s="130"/>
      <c r="Y8" s="131"/>
      <c r="Z8" s="111" t="s">
        <v>11</v>
      </c>
      <c r="AA8" s="119"/>
      <c r="AB8" s="112"/>
      <c r="AC8" s="135"/>
      <c r="AD8" s="136"/>
      <c r="AE8" s="136"/>
      <c r="AF8" s="136"/>
      <c r="AG8" s="136"/>
      <c r="AH8" s="136"/>
      <c r="AI8" s="136"/>
      <c r="AJ8" s="136"/>
      <c r="AK8" s="136"/>
      <c r="AL8" s="137"/>
    </row>
    <row r="9" spans="1:40" ht="15" customHeight="1" thickBot="1">
      <c r="A9" s="6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67"/>
    </row>
    <row r="10" spans="1:40" ht="15" customHeight="1">
      <c r="A10" s="209" t="s">
        <v>114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1"/>
    </row>
    <row r="11" spans="1:40" ht="15" customHeight="1" thickBot="1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4"/>
    </row>
    <row r="12" spans="1:40" ht="15" customHeight="1">
      <c r="A12" s="43"/>
      <c r="B12" s="215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44"/>
    </row>
    <row r="13" spans="1:40" ht="15" customHeight="1" thickBot="1">
      <c r="A13" s="43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44"/>
    </row>
    <row r="14" spans="1:40" ht="30" customHeight="1" thickTop="1">
      <c r="A14" s="43"/>
      <c r="B14" s="386" t="s">
        <v>51</v>
      </c>
      <c r="C14" s="387"/>
      <c r="D14" s="388"/>
      <c r="E14" s="392" t="s">
        <v>52</v>
      </c>
      <c r="F14" s="387"/>
      <c r="G14" s="387"/>
      <c r="H14" s="387"/>
      <c r="I14" s="387"/>
      <c r="J14" s="387"/>
      <c r="K14" s="387"/>
      <c r="L14" s="393"/>
      <c r="M14" s="404" t="s">
        <v>115</v>
      </c>
      <c r="N14" s="405"/>
      <c r="O14" s="405"/>
      <c r="P14" s="405"/>
      <c r="Q14" s="404" t="s">
        <v>96</v>
      </c>
      <c r="R14" s="405"/>
      <c r="S14" s="405"/>
      <c r="T14" s="405"/>
      <c r="U14" s="405"/>
      <c r="V14" s="405"/>
      <c r="W14" s="405"/>
      <c r="X14" s="406"/>
      <c r="Y14" s="397" t="s">
        <v>99</v>
      </c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98"/>
      <c r="AL14" s="44"/>
    </row>
    <row r="15" spans="1:40" ht="30" customHeight="1" thickBot="1">
      <c r="A15" s="43"/>
      <c r="B15" s="389"/>
      <c r="C15" s="390"/>
      <c r="D15" s="391"/>
      <c r="E15" s="394"/>
      <c r="F15" s="395"/>
      <c r="G15" s="395"/>
      <c r="H15" s="395"/>
      <c r="I15" s="395"/>
      <c r="J15" s="395"/>
      <c r="K15" s="395"/>
      <c r="L15" s="396"/>
      <c r="M15" s="407"/>
      <c r="N15" s="408"/>
      <c r="O15" s="408"/>
      <c r="P15" s="408"/>
      <c r="Q15" s="407"/>
      <c r="R15" s="408"/>
      <c r="S15" s="408"/>
      <c r="T15" s="408"/>
      <c r="U15" s="408"/>
      <c r="V15" s="408"/>
      <c r="W15" s="408"/>
      <c r="X15" s="409"/>
      <c r="Y15" s="399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400"/>
      <c r="AL15" s="44"/>
    </row>
    <row r="16" spans="1:40" s="13" customFormat="1" ht="30" customHeight="1">
      <c r="A16" s="43"/>
      <c r="B16" s="359">
        <v>1</v>
      </c>
      <c r="C16" s="360"/>
      <c r="D16" s="360"/>
      <c r="E16" s="319" t="s">
        <v>142</v>
      </c>
      <c r="F16" s="320"/>
      <c r="G16" s="320"/>
      <c r="H16" s="320"/>
      <c r="I16" s="254" t="s">
        <v>88</v>
      </c>
      <c r="J16" s="312"/>
      <c r="K16" s="312"/>
      <c r="L16" s="255"/>
      <c r="M16" s="362">
        <v>19</v>
      </c>
      <c r="N16" s="363"/>
      <c r="O16" s="363"/>
      <c r="P16" s="364"/>
      <c r="Q16" s="253">
        <f>1.7*1.5</f>
        <v>2.5499999999999998</v>
      </c>
      <c r="R16" s="253"/>
      <c r="S16" s="253"/>
      <c r="T16" s="253"/>
      <c r="U16" s="253"/>
      <c r="V16" s="253"/>
      <c r="W16" s="253"/>
      <c r="X16" s="253"/>
      <c r="Y16" s="254">
        <f>M16*Q16</f>
        <v>48.449999999999996</v>
      </c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61"/>
      <c r="AL16" s="44"/>
      <c r="AM16" s="2"/>
      <c r="AN16" s="2"/>
    </row>
    <row r="17" spans="1:40" s="13" customFormat="1" ht="30" customHeight="1">
      <c r="A17" s="43"/>
      <c r="B17" s="359">
        <v>2</v>
      </c>
      <c r="C17" s="360"/>
      <c r="D17" s="360"/>
      <c r="E17" s="319"/>
      <c r="F17" s="320"/>
      <c r="G17" s="320"/>
      <c r="H17" s="320"/>
      <c r="I17" s="254" t="s">
        <v>87</v>
      </c>
      <c r="J17" s="312"/>
      <c r="K17" s="312"/>
      <c r="L17" s="255"/>
      <c r="M17" s="362">
        <v>12</v>
      </c>
      <c r="N17" s="363"/>
      <c r="O17" s="363"/>
      <c r="P17" s="364"/>
      <c r="Q17" s="253">
        <v>1</v>
      </c>
      <c r="R17" s="253"/>
      <c r="S17" s="253"/>
      <c r="T17" s="253"/>
      <c r="U17" s="253"/>
      <c r="V17" s="253"/>
      <c r="W17" s="253"/>
      <c r="X17" s="253"/>
      <c r="Y17" s="254">
        <f t="shared" ref="Y17" si="0">M17*Q17</f>
        <v>12</v>
      </c>
      <c r="Z17" s="312"/>
      <c r="AA17" s="312"/>
      <c r="AB17" s="312"/>
      <c r="AC17" s="312"/>
      <c r="AD17" s="312"/>
      <c r="AE17" s="312"/>
      <c r="AF17" s="312"/>
      <c r="AG17" s="312"/>
      <c r="AH17" s="312"/>
      <c r="AI17" s="312"/>
      <c r="AJ17" s="312"/>
      <c r="AK17" s="361"/>
      <c r="AL17" s="44"/>
      <c r="AM17" s="2"/>
      <c r="AN17" s="2"/>
    </row>
    <row r="18" spans="1:40" s="13" customFormat="1" ht="30" customHeight="1">
      <c r="A18" s="43"/>
      <c r="B18" s="358">
        <v>3</v>
      </c>
      <c r="C18" s="303"/>
      <c r="D18" s="303"/>
      <c r="E18" s="319"/>
      <c r="F18" s="320"/>
      <c r="G18" s="320"/>
      <c r="H18" s="320"/>
      <c r="I18" s="355" t="s">
        <v>102</v>
      </c>
      <c r="J18" s="356"/>
      <c r="K18" s="356"/>
      <c r="L18" s="357"/>
      <c r="M18" s="375" t="s">
        <v>173</v>
      </c>
      <c r="N18" s="376"/>
      <c r="O18" s="376"/>
      <c r="P18" s="376"/>
      <c r="Q18" s="366">
        <v>70</v>
      </c>
      <c r="R18" s="366"/>
      <c r="S18" s="366"/>
      <c r="T18" s="366"/>
      <c r="U18" s="366"/>
      <c r="V18" s="366"/>
      <c r="W18" s="366"/>
      <c r="X18" s="366"/>
      <c r="Y18" s="355">
        <v>70</v>
      </c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65"/>
      <c r="AL18" s="44"/>
      <c r="AM18" s="2"/>
      <c r="AN18" s="2"/>
    </row>
    <row r="19" spans="1:40" s="13" customFormat="1" ht="30" customHeight="1" thickBot="1">
      <c r="A19" s="43"/>
      <c r="B19" s="59"/>
      <c r="C19" s="60"/>
      <c r="D19" s="60"/>
      <c r="E19" s="61"/>
      <c r="F19" s="61"/>
      <c r="G19" s="61"/>
      <c r="H19" s="61"/>
      <c r="I19" s="60"/>
      <c r="J19" s="60"/>
      <c r="K19" s="60"/>
      <c r="L19" s="60"/>
      <c r="M19" s="62"/>
      <c r="N19" s="62"/>
      <c r="O19" s="62"/>
      <c r="P19" s="62"/>
      <c r="Q19" s="384" t="s">
        <v>111</v>
      </c>
      <c r="R19" s="384"/>
      <c r="S19" s="384"/>
      <c r="T19" s="384"/>
      <c r="U19" s="384"/>
      <c r="V19" s="384"/>
      <c r="W19" s="384"/>
      <c r="X19" s="384"/>
      <c r="Y19" s="384">
        <f>SUM(Y16:AK18)</f>
        <v>130.44999999999999</v>
      </c>
      <c r="Z19" s="384"/>
      <c r="AA19" s="384"/>
      <c r="AB19" s="384"/>
      <c r="AC19" s="384"/>
      <c r="AD19" s="384"/>
      <c r="AE19" s="384"/>
      <c r="AF19" s="384"/>
      <c r="AG19" s="384"/>
      <c r="AH19" s="384"/>
      <c r="AI19" s="384"/>
      <c r="AJ19" s="384"/>
      <c r="AK19" s="385"/>
      <c r="AL19" s="44"/>
      <c r="AM19" s="2"/>
      <c r="AN19" s="2"/>
    </row>
    <row r="20" spans="1:40" s="13" customFormat="1" ht="30" customHeight="1" thickTop="1" thickBot="1">
      <c r="A20" s="43"/>
      <c r="B20" s="51"/>
      <c r="C20" s="51"/>
      <c r="D20" s="51"/>
      <c r="E20" s="54"/>
      <c r="F20" s="54"/>
      <c r="G20" s="54"/>
      <c r="H20" s="54"/>
      <c r="I20" s="51"/>
      <c r="J20" s="51"/>
      <c r="K20" s="51"/>
      <c r="L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44"/>
      <c r="AM20" s="2"/>
      <c r="AN20" s="2"/>
    </row>
    <row r="21" spans="1:40" s="13" customFormat="1" ht="30" customHeight="1" thickTop="1">
      <c r="A21" s="43"/>
      <c r="B21" s="381">
        <v>1</v>
      </c>
      <c r="C21" s="382"/>
      <c r="D21" s="383"/>
      <c r="E21" s="378" t="s">
        <v>141</v>
      </c>
      <c r="F21" s="379"/>
      <c r="G21" s="379"/>
      <c r="H21" s="379"/>
      <c r="I21" s="372" t="s">
        <v>88</v>
      </c>
      <c r="J21" s="373"/>
      <c r="K21" s="373"/>
      <c r="L21" s="374"/>
      <c r="M21" s="420">
        <v>6</v>
      </c>
      <c r="N21" s="421"/>
      <c r="O21" s="421"/>
      <c r="P21" s="422"/>
      <c r="Q21" s="367">
        <f>1.7*1.5</f>
        <v>2.5499999999999998</v>
      </c>
      <c r="R21" s="367"/>
      <c r="S21" s="367"/>
      <c r="T21" s="367"/>
      <c r="U21" s="367"/>
      <c r="V21" s="367"/>
      <c r="W21" s="367"/>
      <c r="X21" s="367"/>
      <c r="Y21" s="367">
        <f t="shared" ref="Y21:Y22" si="1">M21*Q21</f>
        <v>15.299999999999999</v>
      </c>
      <c r="Z21" s="367"/>
      <c r="AA21" s="367"/>
      <c r="AB21" s="367"/>
      <c r="AC21" s="367"/>
      <c r="AD21" s="367"/>
      <c r="AE21" s="367"/>
      <c r="AF21" s="367"/>
      <c r="AG21" s="367"/>
      <c r="AH21" s="367"/>
      <c r="AI21" s="367"/>
      <c r="AJ21" s="367"/>
      <c r="AK21" s="368"/>
      <c r="AL21" s="44"/>
      <c r="AM21" s="2"/>
      <c r="AN21" s="2"/>
    </row>
    <row r="22" spans="1:40" ht="30" customHeight="1">
      <c r="A22" s="43"/>
      <c r="B22" s="359">
        <v>2</v>
      </c>
      <c r="C22" s="360"/>
      <c r="D22" s="360"/>
      <c r="E22" s="319"/>
      <c r="F22" s="320"/>
      <c r="G22" s="320"/>
      <c r="H22" s="320"/>
      <c r="I22" s="254" t="s">
        <v>87</v>
      </c>
      <c r="J22" s="312"/>
      <c r="K22" s="312"/>
      <c r="L22" s="255"/>
      <c r="M22" s="362">
        <v>20</v>
      </c>
      <c r="N22" s="363"/>
      <c r="O22" s="363"/>
      <c r="P22" s="364"/>
      <c r="Q22" s="253">
        <v>1</v>
      </c>
      <c r="R22" s="253"/>
      <c r="S22" s="253"/>
      <c r="T22" s="253"/>
      <c r="U22" s="253"/>
      <c r="V22" s="253"/>
      <c r="W22" s="253"/>
      <c r="X22" s="253"/>
      <c r="Y22" s="253">
        <f t="shared" si="1"/>
        <v>20</v>
      </c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369"/>
      <c r="AL22" s="44"/>
    </row>
    <row r="23" spans="1:40" ht="30" customHeight="1">
      <c r="A23" s="43"/>
      <c r="B23" s="358">
        <v>3</v>
      </c>
      <c r="C23" s="303"/>
      <c r="D23" s="303"/>
      <c r="E23" s="319"/>
      <c r="F23" s="320"/>
      <c r="G23" s="320"/>
      <c r="H23" s="320"/>
      <c r="I23" s="355" t="s">
        <v>112</v>
      </c>
      <c r="J23" s="356"/>
      <c r="K23" s="356"/>
      <c r="L23" s="357"/>
      <c r="M23" s="375" t="s">
        <v>173</v>
      </c>
      <c r="N23" s="376"/>
      <c r="O23" s="376"/>
      <c r="P23" s="376"/>
      <c r="Q23" s="366">
        <v>70</v>
      </c>
      <c r="R23" s="366"/>
      <c r="S23" s="366"/>
      <c r="T23" s="366"/>
      <c r="U23" s="366"/>
      <c r="V23" s="366"/>
      <c r="W23" s="366"/>
      <c r="X23" s="366"/>
      <c r="Y23" s="366">
        <v>70</v>
      </c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77"/>
      <c r="AL23" s="44"/>
    </row>
    <row r="24" spans="1:40" ht="30" customHeight="1" thickBot="1">
      <c r="A24" s="43"/>
      <c r="B24" s="59"/>
      <c r="C24" s="60"/>
      <c r="D24" s="60"/>
      <c r="E24" s="61"/>
      <c r="F24" s="61"/>
      <c r="G24" s="61"/>
      <c r="H24" s="61"/>
      <c r="I24" s="60"/>
      <c r="J24" s="60"/>
      <c r="K24" s="60"/>
      <c r="L24" s="60"/>
      <c r="M24" s="62"/>
      <c r="N24" s="62"/>
      <c r="O24" s="62"/>
      <c r="P24" s="62"/>
      <c r="Q24" s="384" t="s">
        <v>111</v>
      </c>
      <c r="R24" s="384"/>
      <c r="S24" s="384"/>
      <c r="T24" s="384"/>
      <c r="U24" s="384"/>
      <c r="V24" s="384"/>
      <c r="W24" s="384"/>
      <c r="X24" s="384"/>
      <c r="Y24" s="384">
        <f>SUM(Y21:AK23)</f>
        <v>105.3</v>
      </c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5"/>
      <c r="AL24" s="44"/>
    </row>
    <row r="25" spans="1:40" ht="30" customHeight="1" thickTop="1">
      <c r="A25" s="43"/>
      <c r="B25" s="51"/>
      <c r="C25" s="51"/>
      <c r="D25" s="51"/>
      <c r="E25" s="54"/>
      <c r="F25" s="54"/>
      <c r="G25" s="54"/>
      <c r="H25" s="54"/>
      <c r="I25" s="51"/>
      <c r="J25" s="51"/>
      <c r="K25" s="51"/>
      <c r="L25" s="51"/>
      <c r="M25" s="13"/>
      <c r="N25" s="13"/>
      <c r="O25" s="13"/>
      <c r="P25" s="13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44"/>
    </row>
    <row r="26" spans="1:40" ht="30" customHeight="1">
      <c r="A26" s="43"/>
      <c r="B26" s="47"/>
      <c r="C26" s="47"/>
      <c r="D26" s="47"/>
      <c r="E26" s="47"/>
      <c r="F26" s="47"/>
      <c r="G26" s="47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9"/>
      <c r="Z26" s="69"/>
      <c r="AA26" s="69"/>
      <c r="AB26" s="69"/>
      <c r="AC26" s="47"/>
      <c r="AD26" s="47"/>
      <c r="AE26" s="47"/>
      <c r="AF26" s="47"/>
      <c r="AG26" s="47"/>
      <c r="AH26" s="47"/>
      <c r="AI26" s="47"/>
      <c r="AJ26" s="47"/>
      <c r="AK26" s="47"/>
      <c r="AL26" s="44"/>
    </row>
    <row r="27" spans="1:40" ht="30" customHeight="1">
      <c r="A27" s="43"/>
      <c r="B27" s="47"/>
      <c r="C27" s="47"/>
      <c r="D27" s="47"/>
      <c r="E27" s="47"/>
      <c r="F27" s="47"/>
      <c r="G27" s="47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9"/>
      <c r="Z27" s="69"/>
      <c r="AA27" s="69"/>
      <c r="AB27" s="69"/>
      <c r="AC27" s="47"/>
      <c r="AD27" s="47"/>
      <c r="AE27" s="47"/>
      <c r="AF27" s="47"/>
      <c r="AG27" s="47"/>
      <c r="AH27" s="47"/>
      <c r="AI27" s="47"/>
      <c r="AJ27" s="47"/>
      <c r="AK27" s="47"/>
      <c r="AL27" s="44"/>
    </row>
    <row r="28" spans="1:40" ht="30" customHeight="1">
      <c r="A28" s="43"/>
      <c r="B28" s="47"/>
      <c r="C28" s="47"/>
      <c r="D28" s="47"/>
      <c r="E28" s="47"/>
      <c r="F28" s="47"/>
      <c r="G28" s="47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9"/>
      <c r="Z28" s="69"/>
      <c r="AA28" s="69"/>
      <c r="AB28" s="69"/>
      <c r="AC28" s="47"/>
      <c r="AD28" s="47"/>
      <c r="AE28" s="47"/>
      <c r="AF28" s="47"/>
      <c r="AG28" s="47"/>
      <c r="AH28" s="47"/>
      <c r="AI28" s="47"/>
      <c r="AJ28" s="47"/>
      <c r="AK28" s="47"/>
      <c r="AL28" s="44"/>
    </row>
    <row r="29" spans="1:40" ht="30" customHeight="1">
      <c r="A29" s="43"/>
      <c r="B29" s="47"/>
      <c r="C29" s="47"/>
      <c r="D29" s="47"/>
      <c r="E29" s="47"/>
      <c r="F29" s="47"/>
      <c r="G29" s="47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9"/>
      <c r="Z29" s="69"/>
      <c r="AA29" s="69"/>
      <c r="AB29" s="69"/>
      <c r="AC29" s="47"/>
      <c r="AD29" s="47"/>
      <c r="AE29" s="47"/>
      <c r="AF29" s="47"/>
      <c r="AG29" s="47"/>
      <c r="AH29" s="47"/>
      <c r="AI29" s="47"/>
      <c r="AJ29" s="47"/>
      <c r="AK29" s="47"/>
      <c r="AL29" s="44"/>
    </row>
    <row r="30" spans="1:40" ht="30" customHeight="1">
      <c r="A30" s="43"/>
      <c r="B30" s="47"/>
      <c r="C30" s="47"/>
      <c r="D30" s="47"/>
      <c r="E30" s="47"/>
      <c r="F30" s="47"/>
      <c r="G30" s="4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9"/>
      <c r="Z30" s="69"/>
      <c r="AA30" s="69"/>
      <c r="AB30" s="69"/>
      <c r="AC30" s="47"/>
      <c r="AD30" s="47"/>
      <c r="AE30" s="47"/>
      <c r="AF30" s="47"/>
      <c r="AG30" s="47"/>
      <c r="AH30" s="47"/>
      <c r="AI30" s="47"/>
      <c r="AJ30" s="47"/>
      <c r="AK30" s="47"/>
      <c r="AL30" s="44"/>
    </row>
    <row r="31" spans="1:40" ht="30" customHeight="1">
      <c r="A31" s="43"/>
      <c r="B31" s="47"/>
      <c r="C31" s="47"/>
      <c r="D31" s="47"/>
      <c r="E31" s="47"/>
      <c r="F31" s="47"/>
      <c r="G31" s="47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9"/>
      <c r="Z31" s="69"/>
      <c r="AA31" s="69"/>
      <c r="AB31" s="69"/>
      <c r="AC31" s="47"/>
      <c r="AD31" s="47"/>
      <c r="AE31" s="47"/>
      <c r="AF31" s="47"/>
      <c r="AG31" s="47"/>
      <c r="AH31" s="47"/>
      <c r="AI31" s="47"/>
      <c r="AJ31" s="47"/>
      <c r="AK31" s="47"/>
      <c r="AL31" s="44"/>
    </row>
    <row r="32" spans="1:40" ht="30" customHeight="1">
      <c r="A32" s="43"/>
      <c r="B32" s="47"/>
      <c r="C32" s="47"/>
      <c r="D32" s="47"/>
      <c r="E32" s="47"/>
      <c r="F32" s="47"/>
      <c r="G32" s="47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9"/>
      <c r="Z32" s="69"/>
      <c r="AA32" s="69"/>
      <c r="AB32" s="69"/>
      <c r="AC32" s="47"/>
      <c r="AD32" s="47"/>
      <c r="AE32" s="47"/>
      <c r="AF32" s="47"/>
      <c r="AG32" s="47"/>
      <c r="AH32" s="47"/>
      <c r="AI32" s="47"/>
      <c r="AJ32" s="47"/>
      <c r="AK32" s="47"/>
      <c r="AL32" s="44"/>
    </row>
    <row r="33" spans="1:38" ht="30" customHeight="1">
      <c r="A33" s="43"/>
      <c r="B33" s="47"/>
      <c r="C33" s="47"/>
      <c r="D33" s="47"/>
      <c r="E33" s="47"/>
      <c r="F33" s="47"/>
      <c r="G33" s="47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9"/>
      <c r="Z33" s="69"/>
      <c r="AA33" s="69"/>
      <c r="AB33" s="69"/>
      <c r="AC33" s="47"/>
      <c r="AD33" s="47"/>
      <c r="AE33" s="47"/>
      <c r="AF33" s="47"/>
      <c r="AG33" s="47"/>
      <c r="AH33" s="47"/>
      <c r="AI33" s="47"/>
      <c r="AJ33" s="47"/>
      <c r="AK33" s="47"/>
      <c r="AL33" s="44"/>
    </row>
    <row r="34" spans="1:38" ht="30" customHeight="1">
      <c r="A34" s="43"/>
      <c r="B34" s="47"/>
      <c r="C34" s="47"/>
      <c r="D34" s="47"/>
      <c r="E34" s="47"/>
      <c r="F34" s="47"/>
      <c r="G34" s="47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9"/>
      <c r="Z34" s="69"/>
      <c r="AA34" s="69"/>
      <c r="AB34" s="69"/>
      <c r="AC34" s="47"/>
      <c r="AD34" s="47"/>
      <c r="AE34" s="47"/>
      <c r="AF34" s="47"/>
      <c r="AG34" s="47"/>
      <c r="AH34" s="47"/>
      <c r="AI34" s="47"/>
      <c r="AJ34" s="47"/>
      <c r="AK34" s="47"/>
      <c r="AL34" s="44"/>
    </row>
    <row r="35" spans="1:38" ht="30" customHeight="1">
      <c r="A35" s="43"/>
      <c r="B35" s="47"/>
      <c r="C35" s="47"/>
      <c r="D35" s="47"/>
      <c r="E35" s="47"/>
      <c r="F35" s="47"/>
      <c r="G35" s="47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9"/>
      <c r="Z35" s="69"/>
      <c r="AA35" s="69"/>
      <c r="AB35" s="69"/>
      <c r="AC35" s="47"/>
      <c r="AD35" s="47"/>
      <c r="AE35" s="47"/>
      <c r="AF35" s="47"/>
      <c r="AG35" s="47"/>
      <c r="AH35" s="47"/>
      <c r="AI35" s="47"/>
      <c r="AJ35" s="47"/>
      <c r="AK35" s="47"/>
      <c r="AL35" s="44"/>
    </row>
    <row r="36" spans="1:38" ht="30" customHeight="1">
      <c r="A36" s="43"/>
      <c r="B36" s="47"/>
      <c r="C36" s="47"/>
      <c r="D36" s="47"/>
      <c r="E36" s="47"/>
      <c r="F36" s="47"/>
      <c r="G36" s="47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9"/>
      <c r="Z36" s="69"/>
      <c r="AA36" s="69"/>
      <c r="AB36" s="69"/>
      <c r="AC36" s="47"/>
      <c r="AD36" s="47"/>
      <c r="AE36" s="47"/>
      <c r="AF36" s="47"/>
      <c r="AG36" s="47"/>
      <c r="AH36" s="47"/>
      <c r="AI36" s="47"/>
      <c r="AJ36" s="47"/>
      <c r="AK36" s="47"/>
      <c r="AL36" s="44"/>
    </row>
    <row r="37" spans="1:38" ht="30" customHeight="1">
      <c r="A37" s="43"/>
      <c r="B37" s="47"/>
      <c r="C37" s="47"/>
      <c r="D37" s="47"/>
      <c r="E37" s="47"/>
      <c r="F37" s="47"/>
      <c r="G37" s="47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9"/>
      <c r="Z37" s="69"/>
      <c r="AA37" s="69"/>
      <c r="AB37" s="69"/>
      <c r="AC37" s="47"/>
      <c r="AD37" s="47"/>
      <c r="AE37" s="47"/>
      <c r="AF37" s="47"/>
      <c r="AG37" s="47"/>
      <c r="AH37" s="47"/>
      <c r="AI37" s="47"/>
      <c r="AJ37" s="47"/>
      <c r="AK37" s="47"/>
      <c r="AL37" s="44"/>
    </row>
    <row r="38" spans="1:38" ht="30" customHeight="1">
      <c r="A38" s="43"/>
      <c r="B38" s="47"/>
      <c r="C38" s="47"/>
      <c r="D38" s="47"/>
      <c r="E38" s="47"/>
      <c r="F38" s="47"/>
      <c r="G38" s="4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9"/>
      <c r="Z38" s="69"/>
      <c r="AA38" s="69"/>
      <c r="AB38" s="69"/>
      <c r="AC38" s="47"/>
      <c r="AD38" s="47"/>
      <c r="AE38" s="47"/>
      <c r="AF38" s="47"/>
      <c r="AG38" s="47"/>
      <c r="AH38" s="47"/>
      <c r="AI38" s="47"/>
      <c r="AJ38" s="47"/>
      <c r="AK38" s="47"/>
      <c r="AL38" s="44"/>
    </row>
    <row r="39" spans="1:38" ht="30" customHeight="1">
      <c r="A39" s="43"/>
      <c r="B39" s="47"/>
      <c r="C39" s="47"/>
      <c r="D39" s="47"/>
      <c r="E39" s="47"/>
      <c r="F39" s="47"/>
      <c r="G39" s="47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9"/>
      <c r="Z39" s="69"/>
      <c r="AA39" s="69"/>
      <c r="AB39" s="69"/>
      <c r="AC39" s="47"/>
      <c r="AD39" s="47"/>
      <c r="AE39" s="47"/>
      <c r="AF39" s="47"/>
      <c r="AG39" s="47"/>
      <c r="AH39" s="47"/>
      <c r="AI39" s="47"/>
      <c r="AJ39" s="47"/>
      <c r="AK39" s="47"/>
      <c r="AL39" s="44"/>
    </row>
    <row r="40" spans="1:38" ht="30" customHeight="1">
      <c r="A40" s="43"/>
      <c r="B40" s="47"/>
      <c r="C40" s="47"/>
      <c r="D40" s="47"/>
      <c r="E40" s="47"/>
      <c r="F40" s="47"/>
      <c r="G40" s="47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9"/>
      <c r="Z40" s="69"/>
      <c r="AA40" s="69"/>
      <c r="AB40" s="69"/>
      <c r="AC40" s="47"/>
      <c r="AD40" s="47"/>
      <c r="AE40" s="47"/>
      <c r="AF40" s="47"/>
      <c r="AG40" s="47"/>
      <c r="AH40" s="47"/>
      <c r="AI40" s="47"/>
      <c r="AJ40" s="47"/>
      <c r="AK40" s="47"/>
      <c r="AL40" s="44"/>
    </row>
    <row r="41" spans="1:38" ht="30" customHeight="1">
      <c r="A41" s="43"/>
      <c r="B41" s="47"/>
      <c r="C41" s="47"/>
      <c r="D41" s="47"/>
      <c r="E41" s="47"/>
      <c r="F41" s="47"/>
      <c r="G41" s="47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9"/>
      <c r="Z41" s="69"/>
      <c r="AA41" s="69"/>
      <c r="AB41" s="69"/>
      <c r="AC41" s="47"/>
      <c r="AD41" s="47"/>
      <c r="AE41" s="47"/>
      <c r="AF41" s="47"/>
      <c r="AG41" s="47"/>
      <c r="AH41" s="47"/>
      <c r="AI41" s="47"/>
      <c r="AJ41" s="47"/>
      <c r="AK41" s="47"/>
      <c r="AL41" s="44"/>
    </row>
    <row r="42" spans="1:38" ht="30" customHeight="1">
      <c r="A42" s="43"/>
      <c r="B42" s="47"/>
      <c r="C42" s="47"/>
      <c r="D42" s="47"/>
      <c r="E42" s="47"/>
      <c r="F42" s="47"/>
      <c r="G42" s="47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9"/>
      <c r="Z42" s="69"/>
      <c r="AA42" s="69"/>
      <c r="AB42" s="69"/>
      <c r="AC42" s="47"/>
      <c r="AD42" s="47"/>
      <c r="AE42" s="47"/>
      <c r="AF42" s="47"/>
      <c r="AG42" s="47"/>
      <c r="AH42" s="47"/>
      <c r="AI42" s="47"/>
      <c r="AJ42" s="47"/>
      <c r="AK42" s="47"/>
      <c r="AL42" s="44"/>
    </row>
    <row r="43" spans="1:38" ht="30" customHeight="1">
      <c r="A43" s="43"/>
      <c r="B43" s="47"/>
      <c r="C43" s="47"/>
      <c r="D43" s="47"/>
      <c r="E43" s="47"/>
      <c r="F43" s="47"/>
      <c r="G43" s="47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9"/>
      <c r="Z43" s="69"/>
      <c r="AA43" s="69"/>
      <c r="AB43" s="69"/>
      <c r="AC43" s="47"/>
      <c r="AD43" s="47"/>
      <c r="AE43" s="47"/>
      <c r="AF43" s="47"/>
      <c r="AG43" s="47"/>
      <c r="AH43" s="47"/>
      <c r="AI43" s="47"/>
      <c r="AJ43" s="47"/>
      <c r="AK43" s="47"/>
      <c r="AL43" s="44"/>
    </row>
    <row r="44" spans="1:38" ht="30" customHeight="1">
      <c r="A44" s="43"/>
      <c r="B44" s="47"/>
      <c r="C44" s="47"/>
      <c r="D44" s="47"/>
      <c r="E44" s="47"/>
      <c r="F44" s="47"/>
      <c r="G44" s="47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9"/>
      <c r="Z44" s="69"/>
      <c r="AA44" s="69"/>
      <c r="AB44" s="69"/>
      <c r="AC44" s="47"/>
      <c r="AD44" s="47"/>
      <c r="AE44" s="47"/>
      <c r="AF44" s="47"/>
      <c r="AG44" s="47"/>
      <c r="AH44" s="47"/>
      <c r="AI44" s="47"/>
      <c r="AJ44" s="47"/>
      <c r="AK44" s="47"/>
      <c r="AL44" s="44"/>
    </row>
    <row r="45" spans="1:38" ht="30" customHeight="1">
      <c r="A45" s="43"/>
      <c r="B45" s="47"/>
      <c r="C45" s="47"/>
      <c r="D45" s="47"/>
      <c r="E45" s="47"/>
      <c r="F45" s="47"/>
      <c r="G45" s="47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419"/>
      <c r="Z45" s="419"/>
      <c r="AA45" s="419"/>
      <c r="AB45" s="419"/>
      <c r="AC45" s="47"/>
      <c r="AD45" s="47"/>
      <c r="AE45" s="47"/>
      <c r="AF45" s="47"/>
      <c r="AG45" s="47"/>
      <c r="AH45" s="47"/>
      <c r="AI45" s="47"/>
      <c r="AJ45" s="47"/>
      <c r="AK45" s="47"/>
      <c r="AL45" s="44"/>
    </row>
    <row r="46" spans="1:38" ht="30" customHeight="1">
      <c r="A46" s="50"/>
      <c r="B46" s="257" t="s">
        <v>110</v>
      </c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44"/>
    </row>
    <row r="47" spans="1:38" ht="30" customHeight="1">
      <c r="A47" s="43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4"/>
    </row>
    <row r="48" spans="1:38" ht="13.5" thickBot="1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4"/>
    </row>
  </sheetData>
  <mergeCells count="69">
    <mergeCell ref="U7:V7"/>
    <mergeCell ref="K8:L8"/>
    <mergeCell ref="B21:D21"/>
    <mergeCell ref="Q19:X19"/>
    <mergeCell ref="Y19:AK19"/>
    <mergeCell ref="I21:L21"/>
    <mergeCell ref="M21:P21"/>
    <mergeCell ref="Q21:X21"/>
    <mergeCell ref="Y21:AK21"/>
    <mergeCell ref="E21:H23"/>
    <mergeCell ref="B23:D23"/>
    <mergeCell ref="I23:L23"/>
    <mergeCell ref="M23:P23"/>
    <mergeCell ref="Q23:X23"/>
    <mergeCell ref="Y23:AK23"/>
    <mergeCell ref="B22:D22"/>
    <mergeCell ref="Y14:AK15"/>
    <mergeCell ref="U8:V8"/>
    <mergeCell ref="A10:AL11"/>
    <mergeCell ref="B12:AK13"/>
    <mergeCell ref="M8:N8"/>
    <mergeCell ref="O8:P8"/>
    <mergeCell ref="Q8:R8"/>
    <mergeCell ref="S8:T8"/>
    <mergeCell ref="B14:D15"/>
    <mergeCell ref="E14:L15"/>
    <mergeCell ref="M14:P15"/>
    <mergeCell ref="Q14:X15"/>
    <mergeCell ref="B16:D16"/>
    <mergeCell ref="I16:L16"/>
    <mergeCell ref="M16:P16"/>
    <mergeCell ref="Q16:X16"/>
    <mergeCell ref="Y16:AK16"/>
    <mergeCell ref="E16:H18"/>
    <mergeCell ref="B17:D17"/>
    <mergeCell ref="I17:L17"/>
    <mergeCell ref="M17:P17"/>
    <mergeCell ref="Q17:X17"/>
    <mergeCell ref="Y17:AK17"/>
    <mergeCell ref="B18:D18"/>
    <mergeCell ref="I18:L18"/>
    <mergeCell ref="M18:P18"/>
    <mergeCell ref="Q18:X18"/>
    <mergeCell ref="Y18:AK18"/>
    <mergeCell ref="H45:X45"/>
    <mergeCell ref="Y45:AB45"/>
    <mergeCell ref="B46:AK46"/>
    <mergeCell ref="I22:L22"/>
    <mergeCell ref="M22:P22"/>
    <mergeCell ref="Q22:X22"/>
    <mergeCell ref="Y22:AK22"/>
    <mergeCell ref="Q24:X24"/>
    <mergeCell ref="Y24:AK24"/>
    <mergeCell ref="K1:AB4"/>
    <mergeCell ref="AC1:AL6"/>
    <mergeCell ref="K5:AB6"/>
    <mergeCell ref="A7:J7"/>
    <mergeCell ref="W7:Y7"/>
    <mergeCell ref="Z7:AB7"/>
    <mergeCell ref="AC7:AL8"/>
    <mergeCell ref="A8:J8"/>
    <mergeCell ref="W8:Y8"/>
    <mergeCell ref="Z8:AB8"/>
    <mergeCell ref="A1:J6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Cover</vt:lpstr>
      <vt:lpstr>REVISION</vt:lpstr>
      <vt:lpstr>REFERENCES</vt:lpstr>
      <vt:lpstr>UPS 110 VAC </vt:lpstr>
      <vt:lpstr>NON UPS 230 VAC</vt:lpstr>
      <vt:lpstr>24 VDC CHARGER</vt:lpstr>
      <vt:lpstr>(APPENDIX A) </vt:lpstr>
      <vt:lpstr> (APPENDIX B)</vt:lpstr>
      <vt:lpstr>' (APPENDIX B)'!Print_Area</vt:lpstr>
      <vt:lpstr>'(APPENDIX A) '!Print_Area</vt:lpstr>
      <vt:lpstr>'24 VDC CHARGER'!Print_Area</vt:lpstr>
      <vt:lpstr>Cover!Print_Area</vt:lpstr>
      <vt:lpstr>'NON UPS 230 VAC'!Print_Area</vt:lpstr>
      <vt:lpstr>REFERENCES!Print_Area</vt:lpstr>
      <vt:lpstr>REVISION!Print_Area</vt:lpstr>
      <vt:lpstr>'UPS 110 VAC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2023-08-19T10:47:12Z</cp:lastPrinted>
  <dcterms:created xsi:type="dcterms:W3CDTF">1996-10-14T23:33:28Z</dcterms:created>
  <dcterms:modified xsi:type="dcterms:W3CDTF">2023-08-21T07:22:28Z</dcterms:modified>
</cp:coreProperties>
</file>