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pirouzfar\Desktop\Ilam\1400.12.17\BINCO\صورتجلسه نفت خیز\Calculation Note For Pipeline Wall Thickness\"/>
    </mc:Choice>
  </mc:AlternateContent>
  <xr:revisionPtr revIDLastSave="0" documentId="13_ncr:1_{1AEE989D-D3A6-467D-8C09-24977ECBA361}" xr6:coauthVersionLast="47" xr6:coauthVersionMax="47" xr10:uidLastSave="{00000000-0000-0000-0000-000000000000}"/>
  <bookViews>
    <workbookView xWindow="-120" yWindow="-120" windowWidth="29040" windowHeight="15840" tabRatio="843" xr2:uid="{00000000-000D-0000-FFFF-FFFF00000000}"/>
  </bookViews>
  <sheets>
    <sheet name="WALL THICKNESS" sheetId="27" r:id="rId1"/>
  </sheets>
  <definedNames>
    <definedName name="_Fill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'WALL THICKNESS'!$A$1:$Y$32</definedName>
    <definedName name="_xlnm.Print_Titles" localSheetId="0">'WALL THICKNESS'!$1:$9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R19" i="27" l="1"/>
  <c r="Q19" i="27"/>
  <c r="F19" i="27"/>
  <c r="O19" i="27" s="1"/>
  <c r="P19" i="27" s="1"/>
  <c r="T19" i="27" s="1"/>
  <c r="V19" i="27" s="1"/>
  <c r="D19" i="27"/>
  <c r="F29" i="27"/>
  <c r="R32" i="27" l="1"/>
  <c r="Q32" i="27"/>
  <c r="F32" i="27"/>
  <c r="O32" i="27" s="1"/>
  <c r="P32" i="27" s="1"/>
  <c r="T32" i="27" s="1"/>
  <c r="V32" i="27" s="1"/>
  <c r="D32" i="27"/>
  <c r="D31" i="27"/>
  <c r="F31" i="27"/>
  <c r="O31" i="27" s="1"/>
  <c r="P31" i="27" s="1"/>
  <c r="T31" i="27" s="1"/>
  <c r="V31" i="27" s="1"/>
  <c r="Q31" i="27"/>
  <c r="R31" i="27"/>
  <c r="R20" i="27"/>
  <c r="Q20" i="27"/>
  <c r="O20" i="27"/>
  <c r="P20" i="27" s="1"/>
  <c r="T20" i="27" s="1"/>
  <c r="V20" i="27" s="1"/>
  <c r="D20" i="27"/>
  <c r="R30" i="27" l="1"/>
  <c r="Q30" i="27"/>
  <c r="F30" i="27"/>
  <c r="O30" i="27" s="1"/>
  <c r="P30" i="27" s="1"/>
  <c r="T30" i="27" s="1"/>
  <c r="V30" i="27" s="1"/>
  <c r="D30" i="27"/>
  <c r="R29" i="27"/>
  <c r="Q29" i="27"/>
  <c r="O29" i="27"/>
  <c r="P29" i="27" s="1"/>
  <c r="T29" i="27" s="1"/>
  <c r="V29" i="27" s="1"/>
  <c r="D29" i="27"/>
  <c r="R28" i="27"/>
  <c r="Q28" i="27"/>
  <c r="F28" i="27"/>
  <c r="O28" i="27" s="1"/>
  <c r="P28" i="27" s="1"/>
  <c r="T28" i="27" s="1"/>
  <c r="V28" i="27" s="1"/>
  <c r="D28" i="27"/>
  <c r="R27" i="27"/>
  <c r="Q27" i="27"/>
  <c r="F27" i="27"/>
  <c r="O27" i="27" s="1"/>
  <c r="P27" i="27" s="1"/>
  <c r="T27" i="27" s="1"/>
  <c r="V27" i="27" s="1"/>
  <c r="D27" i="27"/>
  <c r="R21" i="27" l="1"/>
  <c r="Q21" i="27"/>
  <c r="O21" i="27"/>
  <c r="P21" i="27" s="1"/>
  <c r="T21" i="27" s="1"/>
  <c r="V21" i="27" s="1"/>
  <c r="D21" i="27"/>
  <c r="R18" i="27"/>
  <c r="Q18" i="27"/>
  <c r="O18" i="27"/>
  <c r="P18" i="27" s="1"/>
  <c r="T18" i="27" s="1"/>
  <c r="V18" i="27" s="1"/>
  <c r="D18" i="27"/>
  <c r="R17" i="27"/>
  <c r="Q17" i="27"/>
  <c r="O17" i="27"/>
  <c r="P17" i="27" s="1"/>
  <c r="T17" i="27" s="1"/>
  <c r="V17" i="27" s="1"/>
  <c r="D17" i="27"/>
  <c r="R16" i="27"/>
  <c r="Q16" i="27"/>
  <c r="O16" i="27"/>
  <c r="P16" i="27" s="1"/>
  <c r="T16" i="27" s="1"/>
  <c r="V16" i="27" s="1"/>
  <c r="D16" i="27"/>
  <c r="R15" i="27"/>
  <c r="Q15" i="27"/>
  <c r="O15" i="27"/>
  <c r="P15" i="27" s="1"/>
  <c r="T15" i="27" s="1"/>
  <c r="V15" i="27" s="1"/>
  <c r="D15" i="27"/>
</calcChain>
</file>

<file path=xl/sharedStrings.xml><?xml version="1.0" encoding="utf-8"?>
<sst xmlns="http://schemas.openxmlformats.org/spreadsheetml/2006/main" count="195" uniqueCount="90">
  <si>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</si>
  <si>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</si>
  <si>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</si>
  <si>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</si>
  <si>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</si>
  <si>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</si>
  <si>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</si>
  <si>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</si>
  <si>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</si>
  <si>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9184 – 073 - 053</t>
  </si>
  <si>
    <t>BK</t>
  </si>
  <si>
    <t>PEDCO</t>
  </si>
  <si>
    <t>1½</t>
  </si>
  <si>
    <t>¾</t>
  </si>
  <si>
    <t>½</t>
  </si>
  <si>
    <t>NPS (Inch)</t>
  </si>
  <si>
    <t>Sch</t>
  </si>
  <si>
    <r>
      <t>t</t>
    </r>
    <r>
      <rPr>
        <b/>
        <vertAlign val="subscript"/>
        <sz val="10"/>
        <rFont val="Times New Roman"/>
        <family val="1"/>
      </rPr>
      <t>s</t>
    </r>
    <r>
      <rPr>
        <b/>
        <sz val="10"/>
        <rFont val="Times New Roman"/>
        <family val="1"/>
      </rPr>
      <t xml:space="preserve"> (mm)</t>
    </r>
  </si>
  <si>
    <r>
      <t>t</t>
    </r>
    <r>
      <rPr>
        <b/>
        <vertAlign val="subscript"/>
        <sz val="10"/>
        <rFont val="Times New Roman"/>
        <family val="1"/>
      </rPr>
      <t>mil</t>
    </r>
    <r>
      <rPr>
        <b/>
        <sz val="10"/>
        <rFont val="Times New Roman"/>
        <family val="1"/>
      </rPr>
      <t xml:space="preserve"> (mm)</t>
    </r>
  </si>
  <si>
    <r>
      <t>t</t>
    </r>
    <r>
      <rPr>
        <b/>
        <vertAlign val="subscript"/>
        <sz val="10"/>
        <rFont val="Times New Roman"/>
        <family val="1"/>
      </rPr>
      <t>m</t>
    </r>
    <r>
      <rPr>
        <b/>
        <sz val="10"/>
        <rFont val="Times New Roman"/>
        <family val="1"/>
      </rPr>
      <t xml:space="preserve"> (mm)</t>
    </r>
  </si>
  <si>
    <t>c (mm)</t>
  </si>
  <si>
    <t>D/6 (mm)</t>
  </si>
  <si>
    <t>D/6 (Inch)</t>
  </si>
  <si>
    <t>t (mm)</t>
  </si>
  <si>
    <t>t (Inch)</t>
  </si>
  <si>
    <t>E</t>
  </si>
  <si>
    <t>S (Psi)</t>
  </si>
  <si>
    <t>Y (Psi)</t>
  </si>
  <si>
    <t>T (Psi)</t>
  </si>
  <si>
    <t>D (mm)</t>
  </si>
  <si>
    <t>D (Inch)</t>
  </si>
  <si>
    <t>P (Psi)</t>
  </si>
  <si>
    <t>P (Bar)</t>
  </si>
  <si>
    <t>T (°F)</t>
  </si>
  <si>
    <t>T (°C)</t>
  </si>
  <si>
    <t>Size</t>
  </si>
  <si>
    <t>Selected Schedule (ASME B36.10M)</t>
  </si>
  <si>
    <t>Selected Thickness (ASME B36.10M)</t>
  </si>
  <si>
    <t>Min. Requierd Thickness</t>
  </si>
  <si>
    <t>Mill Tolerance</t>
  </si>
  <si>
    <t>Corrosion Allowance</t>
  </si>
  <si>
    <t>D/6</t>
  </si>
  <si>
    <t>Pressure Design Thickness</t>
  </si>
  <si>
    <t>Basic Allowable Stress</t>
  </si>
  <si>
    <t>Specified Min. Yield Strength</t>
  </si>
  <si>
    <t>Specified Min. Tensile Strength</t>
  </si>
  <si>
    <t>Outside Diameter</t>
  </si>
  <si>
    <t>Pressuare</t>
  </si>
  <si>
    <t>Temperature</t>
  </si>
  <si>
    <t>Material</t>
  </si>
  <si>
    <t>SERVICE</t>
  </si>
  <si>
    <t>-</t>
  </si>
  <si>
    <t>Rev</t>
  </si>
  <si>
    <t>Design Temperature (°C) (Min. / Max.)</t>
  </si>
  <si>
    <t>Stress Relief</t>
  </si>
  <si>
    <t>NACE Requirement</t>
  </si>
  <si>
    <t>Flange Rating &amp; Facing</t>
  </si>
  <si>
    <t>Base Material</t>
  </si>
  <si>
    <t>Design Code</t>
  </si>
  <si>
    <t>Line Class</t>
  </si>
  <si>
    <t>Sch XXS</t>
  </si>
  <si>
    <t>6 (mm)</t>
  </si>
  <si>
    <t>Carbon Steel</t>
  </si>
  <si>
    <t>3 (mm)</t>
  </si>
  <si>
    <r>
      <t xml:space="preserve">
</t>
    </r>
    <r>
      <rPr>
        <b/>
        <sz val="24"/>
        <color theme="1"/>
        <rFont val="Times New Roman"/>
        <family val="1"/>
      </rPr>
      <t>NISOC</t>
    </r>
  </si>
  <si>
    <t>FN27</t>
  </si>
  <si>
    <t>ASME B31.8</t>
  </si>
  <si>
    <t xml:space="preserve">NACE </t>
  </si>
  <si>
    <t>Design Factor</t>
  </si>
  <si>
    <t>Longitudinal Joint Factor</t>
  </si>
  <si>
    <t>Temperature Derating Factor</t>
  </si>
  <si>
    <t>F</t>
  </si>
  <si>
    <t>T</t>
  </si>
  <si>
    <t>API 5L Gr.B (PSL2)</t>
  </si>
  <si>
    <t>API 5L Gr.52 (PSL2)</t>
  </si>
  <si>
    <t>PPL</t>
  </si>
  <si>
    <t>PL</t>
  </si>
  <si>
    <t>0001</t>
  </si>
  <si>
    <t>CN</t>
  </si>
  <si>
    <t>نگهداشت و افزایش تولید میدان نفتی بینک
سطح الارض 
احداث خطوط انتقال گاز/مایعات گازی از ايستگاه تقويت فشار گاز بينك تا ايستگاه تزريق گاز سياهمكان/واحد بهره برداري بينك</t>
  </si>
  <si>
    <t>CALCULATION NOTE FOR PIPELINE WALL THICKNESS</t>
  </si>
  <si>
    <t>ASME B31.4</t>
  </si>
  <si>
    <t>CN15</t>
  </si>
  <si>
    <t>Design Pressure (Psig) (Min. / Max.)</t>
  </si>
  <si>
    <t>Gas Condensate</t>
  </si>
  <si>
    <t>CL.600 , R.F.</t>
  </si>
  <si>
    <t>D04</t>
  </si>
  <si>
    <t>Sch 80</t>
  </si>
  <si>
    <t>Sour Gas</t>
  </si>
  <si>
    <t>شماره صفحه:  13 از 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</si>
</sst>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0.000"/>
    <numFmt numFmtId="175" formatCode="0.0"/>
  </numFmts>
  <fonts count="30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Helv"/>
    </font>
    <font>
      <sz val="8"/>
      <name val="Arial MT"/>
    </font>
    <font>
      <sz val="10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sz val="10"/>
      <color theme="1"/>
      <name val="Times New Roman"/>
      <family val="1"/>
    </font>
    <font>
      <b/>
      <sz val="10"/>
      <name val="Times New Roman"/>
      <family val="1"/>
    </font>
    <font>
      <b/>
      <vertAlign val="subscript"/>
      <sz val="10"/>
      <name val="Times New Roman"/>
      <family val="1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12"/>
      <name val="Times New Roman"/>
      <family val="1"/>
    </font>
    <font>
      <b/>
      <sz val="16"/>
      <name val="Times New Roman"/>
      <family val="1"/>
    </font>
    <font>
      <sz val="11"/>
      <color rgb="FFFF0000"/>
      <name val="Times New Roman"/>
      <family val="1"/>
    </font>
    <font>
      <b/>
      <sz val="14"/>
      <color theme="1"/>
      <name val="B Zar"/>
      <charset val="178"/>
    </font>
    <font>
      <b/>
      <sz val="16"/>
      <color theme="1"/>
      <name val="B Zar"/>
      <charset val="178"/>
    </font>
    <font>
      <b/>
      <sz val="26"/>
      <color theme="1"/>
      <name val="B Zar"/>
      <charset val="178"/>
    </font>
    <font>
      <b/>
      <sz val="24"/>
      <color theme="1"/>
      <name val="Times New Roman"/>
      <family val="1"/>
    </font>
    <font>
      <b/>
      <sz val="14"/>
      <color theme="1"/>
      <name val="Arial"/>
      <family val="2"/>
    </font>
    <font>
      <b/>
      <sz val="22"/>
      <color theme="1"/>
      <name val="B Zar"/>
      <charset val="178"/>
    </font>
    <font>
      <sz val="8"/>
      <name val="Arial"/>
      <family val="2"/>
    </font>
    <font>
      <b/>
      <sz val="16"/>
      <name val="B Zar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5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4" fillId="0" borderId="1" applyNumberFormat="0" applyFill="0" applyBorder="0" applyAlignment="0" applyProtection="0">
      <protection locked="0"/>
    </xf>
    <xf numFmtId="38" fontId="3" fillId="0" borderId="0" applyFont="0" applyFill="0" applyBorder="0" applyAlignment="0" applyProtection="0"/>
    <xf numFmtId="40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3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3" fillId="0" borderId="0"/>
    <xf numFmtId="0" fontId="2" fillId="0" borderId="0"/>
    <xf numFmtId="0" fontId="2" fillId="0" borderId="0"/>
    <xf numFmtId="0" fontId="10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170" fontId="5" fillId="0" borderId="2"/>
    <xf numFmtId="0" fontId="2" fillId="0" borderId="0">
      <alignment vertical="center"/>
    </xf>
    <xf numFmtId="0" fontId="6" fillId="0" borderId="3" applyBorder="0" applyAlignment="0">
      <alignment horizontal="left"/>
    </xf>
    <xf numFmtId="6" fontId="3" fillId="0" borderId="0" applyFont="0" applyFill="0" applyBorder="0" applyAlignment="0" applyProtection="0"/>
    <xf numFmtId="8" fontId="3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  <xf numFmtId="0" fontId="1" fillId="0" borderId="0"/>
  </cellStyleXfs>
  <cellXfs count="88">
    <xf numFmtId="0" fontId="0" fillId="0" borderId="0" xfId="0"/>
    <xf numFmtId="0" fontId="12" fillId="2" borderId="0" xfId="44" applyFont="1" applyFill="1" applyAlignment="1">
      <alignment horizontal="center" vertical="center"/>
    </xf>
    <xf numFmtId="174" fontId="12" fillId="2" borderId="0" xfId="44" applyNumberFormat="1" applyFont="1" applyFill="1" applyAlignment="1">
      <alignment horizontal="center" vertical="center"/>
    </xf>
    <xf numFmtId="0" fontId="13" fillId="2" borderId="0" xfId="44" applyFont="1" applyFill="1" applyAlignment="1">
      <alignment horizontal="center" vertical="center"/>
    </xf>
    <xf numFmtId="0" fontId="4" fillId="2" borderId="2" xfId="44" applyFont="1" applyFill="1" applyBorder="1" applyAlignment="1">
      <alignment horizontal="center" vertical="center"/>
    </xf>
    <xf numFmtId="174" fontId="4" fillId="2" borderId="2" xfId="44" applyNumberFormat="1" applyFont="1" applyFill="1" applyBorder="1" applyAlignment="1">
      <alignment horizontal="center" vertical="center"/>
    </xf>
    <xf numFmtId="174" fontId="15" fillId="2" borderId="2" xfId="44" applyNumberFormat="1" applyFont="1" applyFill="1" applyBorder="1" applyAlignment="1">
      <alignment horizontal="center" vertical="center"/>
    </xf>
    <xf numFmtId="10" fontId="15" fillId="2" borderId="2" xfId="44" applyNumberFormat="1" applyFont="1" applyFill="1" applyBorder="1" applyAlignment="1">
      <alignment horizontal="center" vertical="center"/>
    </xf>
    <xf numFmtId="0" fontId="15" fillId="2" borderId="2" xfId="44" applyFont="1" applyFill="1" applyBorder="1" applyAlignment="1">
      <alignment horizontal="center" vertical="center" wrapText="1"/>
    </xf>
    <xf numFmtId="174" fontId="15" fillId="2" borderId="2" xfId="44" applyNumberFormat="1" applyFont="1" applyFill="1" applyBorder="1" applyAlignment="1">
      <alignment horizontal="center" vertical="center" wrapText="1"/>
    </xf>
    <xf numFmtId="49" fontId="19" fillId="2" borderId="2" xfId="44" applyNumberFormat="1" applyFont="1" applyFill="1" applyBorder="1" applyAlignment="1">
      <alignment horizontal="center" vertical="center"/>
    </xf>
    <xf numFmtId="0" fontId="19" fillId="2" borderId="2" xfId="44" applyFont="1" applyFill="1" applyBorder="1" applyAlignment="1">
      <alignment horizontal="center" vertical="center"/>
    </xf>
    <xf numFmtId="0" fontId="21" fillId="2" borderId="0" xfId="44" applyFont="1" applyFill="1" applyAlignment="1">
      <alignment horizontal="center" vertical="center"/>
    </xf>
    <xf numFmtId="49" fontId="8" fillId="0" borderId="2" xfId="21" applyNumberFormat="1" applyFont="1" applyBorder="1" applyAlignment="1">
      <alignment horizontal="center" vertical="center"/>
    </xf>
    <xf numFmtId="0" fontId="8" fillId="0" borderId="2" xfId="21" applyFont="1" applyBorder="1" applyAlignment="1">
      <alignment horizontal="center" vertical="center"/>
    </xf>
    <xf numFmtId="0" fontId="22" fillId="2" borderId="2" xfId="44" applyFont="1" applyFill="1" applyBorder="1" applyAlignment="1">
      <alignment horizontal="center" vertical="center"/>
    </xf>
    <xf numFmtId="0" fontId="11" fillId="2" borderId="2" xfId="44" applyFont="1" applyFill="1" applyBorder="1" applyAlignment="1">
      <alignment horizontal="center" vertical="center"/>
    </xf>
    <xf numFmtId="0" fontId="15" fillId="2" borderId="2" xfId="44" applyFont="1" applyFill="1" applyBorder="1" applyAlignment="1">
      <alignment horizontal="center" vertical="center"/>
    </xf>
    <xf numFmtId="0" fontId="19" fillId="0" borderId="2" xfId="44" applyFont="1" applyBorder="1" applyAlignment="1">
      <alignment horizontal="center" vertical="center"/>
    </xf>
    <xf numFmtId="0" fontId="4" fillId="0" borderId="2" xfId="44" applyFont="1" applyBorder="1" applyAlignment="1">
      <alignment horizontal="center" vertical="center"/>
    </xf>
    <xf numFmtId="174" fontId="4" fillId="0" borderId="2" xfId="44" applyNumberFormat="1" applyFont="1" applyBorder="1" applyAlignment="1">
      <alignment horizontal="center" vertical="center"/>
    </xf>
    <xf numFmtId="0" fontId="13" fillId="0" borderId="0" xfId="44" applyFont="1" applyAlignment="1">
      <alignment horizontal="center" vertical="center"/>
    </xf>
    <xf numFmtId="2" fontId="4" fillId="3" borderId="2" xfId="44" applyNumberFormat="1" applyFont="1" applyFill="1" applyBorder="1" applyAlignment="1">
      <alignment horizontal="center" vertical="center"/>
    </xf>
    <xf numFmtId="2" fontId="14" fillId="3" borderId="2" xfId="44" applyNumberFormat="1" applyFont="1" applyFill="1" applyBorder="1" applyAlignment="1">
      <alignment horizontal="center" vertical="center"/>
    </xf>
    <xf numFmtId="0" fontId="14" fillId="3" borderId="2" xfId="44" applyFont="1" applyFill="1" applyBorder="1" applyAlignment="1">
      <alignment horizontal="center" vertical="center"/>
    </xf>
    <xf numFmtId="175" fontId="4" fillId="3" borderId="2" xfId="44" applyNumberFormat="1" applyFont="1" applyFill="1" applyBorder="1" applyAlignment="1">
      <alignment horizontal="center" vertical="center"/>
    </xf>
    <xf numFmtId="0" fontId="4" fillId="3" borderId="2" xfId="44" applyFont="1" applyFill="1" applyBorder="1" applyAlignment="1">
      <alignment horizontal="center" vertical="center"/>
    </xf>
    <xf numFmtId="0" fontId="4" fillId="3" borderId="2" xfId="44" quotePrefix="1" applyFont="1" applyFill="1" applyBorder="1" applyAlignment="1">
      <alignment horizontal="center" vertical="center"/>
    </xf>
    <xf numFmtId="0" fontId="18" fillId="2" borderId="12" xfId="44" applyFont="1" applyFill="1" applyBorder="1" applyAlignment="1">
      <alignment horizontal="center" vertical="center"/>
    </xf>
    <xf numFmtId="0" fontId="18" fillId="2" borderId="14" xfId="44" applyFont="1" applyFill="1" applyBorder="1" applyAlignment="1">
      <alignment horizontal="center" vertical="center"/>
    </xf>
    <xf numFmtId="0" fontId="17" fillId="2" borderId="12" xfId="44" applyFont="1" applyFill="1" applyBorder="1" applyAlignment="1">
      <alignment horizontal="left" vertical="center"/>
    </xf>
    <xf numFmtId="0" fontId="17" fillId="2" borderId="13" xfId="44" applyFont="1" applyFill="1" applyBorder="1" applyAlignment="1">
      <alignment horizontal="left" vertical="center"/>
    </xf>
    <xf numFmtId="0" fontId="17" fillId="2" borderId="14" xfId="44" applyFont="1" applyFill="1" applyBorder="1" applyAlignment="1">
      <alignment horizontal="left" vertical="center"/>
    </xf>
    <xf numFmtId="0" fontId="15" fillId="2" borderId="2" xfId="44" applyFont="1" applyFill="1" applyBorder="1" applyAlignment="1">
      <alignment horizontal="center" vertical="center"/>
    </xf>
    <xf numFmtId="0" fontId="15" fillId="2" borderId="12" xfId="44" applyFont="1" applyFill="1" applyBorder="1" applyAlignment="1">
      <alignment horizontal="center" vertical="center"/>
    </xf>
    <xf numFmtId="0" fontId="15" fillId="2" borderId="14" xfId="44" applyFont="1" applyFill="1" applyBorder="1" applyAlignment="1">
      <alignment horizontal="center" vertical="center"/>
    </xf>
    <xf numFmtId="0" fontId="11" fillId="2" borderId="2" xfId="44" applyFont="1" applyFill="1" applyBorder="1" applyAlignment="1">
      <alignment horizontal="center" vertical="center" wrapText="1"/>
    </xf>
    <xf numFmtId="0" fontId="19" fillId="2" borderId="2" xfId="44" applyFont="1" applyFill="1" applyBorder="1" applyAlignment="1">
      <alignment horizontal="center" vertical="center"/>
    </xf>
    <xf numFmtId="0" fontId="19" fillId="2" borderId="12" xfId="44" applyFont="1" applyFill="1" applyBorder="1" applyAlignment="1">
      <alignment horizontal="center" vertical="center"/>
    </xf>
    <xf numFmtId="0" fontId="19" fillId="2" borderId="14" xfId="44" applyFont="1" applyFill="1" applyBorder="1" applyAlignment="1">
      <alignment horizontal="center" vertical="center"/>
    </xf>
    <xf numFmtId="0" fontId="20" fillId="2" borderId="2" xfId="44" applyFont="1" applyFill="1" applyBorder="1" applyAlignment="1">
      <alignment horizontal="center" vertical="center"/>
    </xf>
    <xf numFmtId="0" fontId="11" fillId="2" borderId="2" xfId="44" applyFont="1" applyFill="1" applyBorder="1" applyAlignment="1">
      <alignment horizontal="center" vertical="center"/>
    </xf>
    <xf numFmtId="0" fontId="11" fillId="2" borderId="12" xfId="44" applyFont="1" applyFill="1" applyBorder="1" applyAlignment="1">
      <alignment horizontal="center" vertical="center"/>
    </xf>
    <xf numFmtId="0" fontId="11" fillId="2" borderId="14" xfId="44" applyFont="1" applyFill="1" applyBorder="1" applyAlignment="1">
      <alignment horizontal="center" vertical="center"/>
    </xf>
    <xf numFmtId="174" fontId="12" fillId="2" borderId="4" xfId="44" applyNumberFormat="1" applyFont="1" applyFill="1" applyBorder="1" applyAlignment="1">
      <alignment horizontal="center" vertical="center"/>
    </xf>
    <xf numFmtId="174" fontId="12" fillId="2" borderId="5" xfId="44" applyNumberFormat="1" applyFont="1" applyFill="1" applyBorder="1" applyAlignment="1">
      <alignment horizontal="center" vertical="center"/>
    </xf>
    <xf numFmtId="174" fontId="12" fillId="2" borderId="9" xfId="44" applyNumberFormat="1" applyFont="1" applyFill="1" applyBorder="1" applyAlignment="1">
      <alignment horizontal="center" vertical="center"/>
    </xf>
    <xf numFmtId="174" fontId="12" fillId="2" borderId="6" xfId="44" applyNumberFormat="1" applyFont="1" applyFill="1" applyBorder="1" applyAlignment="1">
      <alignment horizontal="center" vertical="center"/>
    </xf>
    <xf numFmtId="174" fontId="12" fillId="2" borderId="0" xfId="44" applyNumberFormat="1" applyFont="1" applyFill="1" applyAlignment="1">
      <alignment horizontal="center" vertical="center"/>
    </xf>
    <xf numFmtId="174" fontId="12" fillId="2" borderId="11" xfId="44" applyNumberFormat="1" applyFont="1" applyFill="1" applyBorder="1" applyAlignment="1">
      <alignment horizontal="center" vertical="center"/>
    </xf>
    <xf numFmtId="174" fontId="12" fillId="2" borderId="7" xfId="44" applyNumberFormat="1" applyFont="1" applyFill="1" applyBorder="1" applyAlignment="1">
      <alignment horizontal="center" vertical="center"/>
    </xf>
    <xf numFmtId="174" fontId="12" fillId="2" borderId="8" xfId="44" applyNumberFormat="1" applyFont="1" applyFill="1" applyBorder="1" applyAlignment="1">
      <alignment horizontal="center" vertical="center"/>
    </xf>
    <xf numFmtId="174" fontId="12" fillId="2" borderId="10" xfId="44" applyNumberFormat="1" applyFont="1" applyFill="1" applyBorder="1" applyAlignment="1">
      <alignment horizontal="center" vertical="center"/>
    </xf>
    <xf numFmtId="0" fontId="29" fillId="0" borderId="4" xfId="21" applyFont="1" applyBorder="1" applyAlignment="1">
      <alignment horizontal="center" vertical="center" readingOrder="2"/>
    </xf>
    <xf numFmtId="0" fontId="29" fillId="0" borderId="5" xfId="21" applyFont="1" applyBorder="1" applyAlignment="1">
      <alignment horizontal="center" vertical="center" readingOrder="2"/>
    </xf>
    <xf numFmtId="0" fontId="29" fillId="0" borderId="9" xfId="21" applyFont="1" applyBorder="1" applyAlignment="1">
      <alignment horizontal="center" vertical="center" readingOrder="2"/>
    </xf>
    <xf numFmtId="0" fontId="29" fillId="0" borderId="7" xfId="21" applyFont="1" applyBorder="1" applyAlignment="1">
      <alignment horizontal="center" vertical="center" readingOrder="2"/>
    </xf>
    <xf numFmtId="0" fontId="29" fillId="0" borderId="8" xfId="21" applyFont="1" applyBorder="1" applyAlignment="1">
      <alignment horizontal="center" vertical="center" readingOrder="2"/>
    </xf>
    <xf numFmtId="0" fontId="29" fillId="0" borderId="10" xfId="21" applyFont="1" applyBorder="1" applyAlignment="1">
      <alignment horizontal="center" vertical="center" readingOrder="2"/>
    </xf>
    <xf numFmtId="0" fontId="23" fillId="2" borderId="12" xfId="44" applyFont="1" applyFill="1" applyBorder="1" applyAlignment="1">
      <alignment horizontal="center" vertical="center" readingOrder="2"/>
    </xf>
    <xf numFmtId="0" fontId="23" fillId="2" borderId="13" xfId="44" applyFont="1" applyFill="1" applyBorder="1" applyAlignment="1">
      <alignment horizontal="center" vertical="center" readingOrder="2"/>
    </xf>
    <xf numFmtId="0" fontId="23" fillId="2" borderId="14" xfId="44" applyFont="1" applyFill="1" applyBorder="1" applyAlignment="1">
      <alignment horizontal="center" vertical="center" readingOrder="2"/>
    </xf>
    <xf numFmtId="0" fontId="12" fillId="2" borderId="0" xfId="44" applyFont="1" applyFill="1" applyAlignment="1">
      <alignment horizontal="center" vertical="center"/>
    </xf>
    <xf numFmtId="0" fontId="22" fillId="2" borderId="2" xfId="44" applyFont="1" applyFill="1" applyBorder="1" applyAlignment="1">
      <alignment horizontal="right" vertical="center"/>
    </xf>
    <xf numFmtId="0" fontId="26" fillId="2" borderId="2" xfId="44" applyFont="1" applyFill="1" applyBorder="1" applyAlignment="1">
      <alignment horizontal="center" vertical="center"/>
    </xf>
    <xf numFmtId="0" fontId="12" fillId="2" borderId="4" xfId="44" applyFont="1" applyFill="1" applyBorder="1" applyAlignment="1">
      <alignment horizontal="center" vertical="center" wrapText="1"/>
    </xf>
    <xf numFmtId="0" fontId="12" fillId="2" borderId="5" xfId="44" applyFont="1" applyFill="1" applyBorder="1" applyAlignment="1">
      <alignment horizontal="center" vertical="center"/>
    </xf>
    <xf numFmtId="0" fontId="12" fillId="2" borderId="9" xfId="44" applyFont="1" applyFill="1" applyBorder="1" applyAlignment="1">
      <alignment horizontal="center" vertical="center"/>
    </xf>
    <xf numFmtId="0" fontId="12" fillId="2" borderId="6" xfId="44" applyFont="1" applyFill="1" applyBorder="1" applyAlignment="1">
      <alignment horizontal="center" vertical="center"/>
    </xf>
    <xf numFmtId="0" fontId="12" fillId="2" borderId="11" xfId="44" applyFont="1" applyFill="1" applyBorder="1" applyAlignment="1">
      <alignment horizontal="center" vertical="center"/>
    </xf>
    <xf numFmtId="0" fontId="12" fillId="2" borderId="7" xfId="44" applyFont="1" applyFill="1" applyBorder="1" applyAlignment="1">
      <alignment horizontal="center" vertical="center"/>
    </xf>
    <xf numFmtId="0" fontId="12" fillId="2" borderId="8" xfId="44" applyFont="1" applyFill="1" applyBorder="1" applyAlignment="1">
      <alignment horizontal="center" vertical="center"/>
    </xf>
    <xf numFmtId="0" fontId="12" fillId="2" borderId="10" xfId="44" applyFont="1" applyFill="1" applyBorder="1" applyAlignment="1">
      <alignment horizontal="center" vertical="center"/>
    </xf>
    <xf numFmtId="0" fontId="8" fillId="0" borderId="2" xfId="21" applyFont="1" applyBorder="1" applyAlignment="1">
      <alignment horizontal="center" vertical="center"/>
    </xf>
    <xf numFmtId="49" fontId="8" fillId="0" borderId="2" xfId="21" applyNumberFormat="1" applyFont="1" applyBorder="1" applyAlignment="1">
      <alignment horizontal="center" vertical="center"/>
    </xf>
    <xf numFmtId="0" fontId="8" fillId="0" borderId="2" xfId="21" quotePrefix="1" applyFont="1" applyBorder="1" applyAlignment="1">
      <alignment horizontal="center" vertical="center"/>
    </xf>
    <xf numFmtId="0" fontId="27" fillId="2" borderId="4" xfId="44" applyFont="1" applyFill="1" applyBorder="1" applyAlignment="1">
      <alignment horizontal="center" vertical="center" wrapText="1"/>
    </xf>
    <xf numFmtId="0" fontId="24" fillId="2" borderId="5" xfId="44" applyFont="1" applyFill="1" applyBorder="1" applyAlignment="1">
      <alignment horizontal="center" vertical="center" wrapText="1"/>
    </xf>
    <xf numFmtId="0" fontId="24" fillId="2" borderId="9" xfId="44" applyFont="1" applyFill="1" applyBorder="1" applyAlignment="1">
      <alignment horizontal="center" vertical="center" wrapText="1"/>
    </xf>
    <xf numFmtId="0" fontId="24" fillId="2" borderId="6" xfId="44" applyFont="1" applyFill="1" applyBorder="1" applyAlignment="1">
      <alignment horizontal="center" vertical="center" wrapText="1"/>
    </xf>
    <xf numFmtId="0" fontId="24" fillId="2" borderId="0" xfId="44" applyFont="1" applyFill="1" applyAlignment="1">
      <alignment horizontal="center" vertical="center" wrapText="1"/>
    </xf>
    <xf numFmtId="0" fontId="24" fillId="2" borderId="11" xfId="44" applyFont="1" applyFill="1" applyBorder="1" applyAlignment="1">
      <alignment horizontal="center" vertical="center" wrapText="1"/>
    </xf>
    <xf numFmtId="0" fontId="22" fillId="2" borderId="2" xfId="44" applyFont="1" applyFill="1" applyBorder="1" applyAlignment="1">
      <alignment horizontal="center" vertical="center"/>
    </xf>
    <xf numFmtId="49" fontId="2" fillId="0" borderId="0" xfId="21" quotePrefix="1" applyNumberFormat="1" applyAlignment="1">
      <alignment horizontal="center" vertical="center"/>
    </xf>
    <xf numFmtId="49" fontId="2" fillId="0" borderId="0" xfId="21" applyNumberFormat="1" applyAlignment="1">
      <alignment horizontal="center" vertical="center"/>
    </xf>
    <xf numFmtId="0" fontId="2" fillId="0" borderId="0" xfId="21" applyAlignment="1">
      <alignment horizontal="center" vertical="center"/>
    </xf>
    <xf numFmtId="0" fontId="22" fillId="2" borderId="12" xfId="44" applyFont="1" applyFill="1" applyBorder="1" applyAlignment="1">
      <alignment horizontal="center" vertical="center"/>
    </xf>
    <xf numFmtId="0" fontId="22" fillId="2" borderId="14" xfId="44" applyFont="1" applyFill="1" applyBorder="1" applyAlignment="1">
      <alignment horizontal="center" vertical="center"/>
    </xf>
  </cellXfs>
  <cellStyles count="45">
    <cellStyle name="Arial10" xfId="1" xr:uid="{00000000-0005-0000-0000-000000000000}"/>
    <cellStyle name="Arial10 2" xfId="2" xr:uid="{00000000-0005-0000-0000-000001000000}"/>
    <cellStyle name="Comma 2" xfId="3" xr:uid="{00000000-0005-0000-0000-000002000000}"/>
    <cellStyle name="Comma 2 2" xfId="4" xr:uid="{00000000-0005-0000-0000-000003000000}"/>
    <cellStyle name="Comma 3" xfId="5" xr:uid="{00000000-0005-0000-0000-000004000000}"/>
    <cellStyle name="Comma 4" xfId="6" xr:uid="{00000000-0005-0000-0000-000005000000}"/>
    <cellStyle name="Dezimal [0]_Sheet1" xfId="7" xr:uid="{00000000-0005-0000-0000-000006000000}"/>
    <cellStyle name="Dezimal_Sheet1" xfId="8" xr:uid="{00000000-0005-0000-0000-000007000000}"/>
    <cellStyle name="FORM" xfId="9" xr:uid="{00000000-0005-0000-0000-000008000000}"/>
    <cellStyle name="Migliaia (0)_Data Sheet EPH Panels " xfId="10" xr:uid="{00000000-0005-0000-0000-000009000000}"/>
    <cellStyle name="Migliaia_Data Sheet EPH Panels " xfId="11" xr:uid="{00000000-0005-0000-0000-00000A000000}"/>
    <cellStyle name="Milliers [0]" xfId="12" xr:uid="{00000000-0005-0000-0000-00000B000000}"/>
    <cellStyle name="Milliers_1PSV" xfId="13" xr:uid="{00000000-0005-0000-0000-00000C000000}"/>
    <cellStyle name="Monétaire [0]" xfId="14" xr:uid="{00000000-0005-0000-0000-00000D000000}"/>
    <cellStyle name="Monétaire_1PSV" xfId="15" xr:uid="{00000000-0005-0000-0000-00000E000000}"/>
    <cellStyle name="Normal" xfId="0" builtinId="0"/>
    <cellStyle name="Normal 10" xfId="16" xr:uid="{00000000-0005-0000-0000-000010000000}"/>
    <cellStyle name="Normal 11" xfId="44" xr:uid="{00000000-0005-0000-0000-000011000000}"/>
    <cellStyle name="Normal 12 2" xfId="17" xr:uid="{00000000-0005-0000-0000-000012000000}"/>
    <cellStyle name="Normal 13" xfId="18" xr:uid="{00000000-0005-0000-0000-000013000000}"/>
    <cellStyle name="Normal 2" xfId="19" xr:uid="{00000000-0005-0000-0000-000014000000}"/>
    <cellStyle name="Normal 2 2" xfId="20" xr:uid="{00000000-0005-0000-0000-000015000000}"/>
    <cellStyle name="Normal 2 2 2" xfId="21" xr:uid="{00000000-0005-0000-0000-000016000000}"/>
    <cellStyle name="Normal 2 2 3" xfId="22" xr:uid="{00000000-0005-0000-0000-000017000000}"/>
    <cellStyle name="Normal 2 3" xfId="23" xr:uid="{00000000-0005-0000-0000-000018000000}"/>
    <cellStyle name="Normal 3" xfId="24" xr:uid="{00000000-0005-0000-0000-000019000000}"/>
    <cellStyle name="Normal 3 2" xfId="25" xr:uid="{00000000-0005-0000-0000-00001A000000}"/>
    <cellStyle name="Normal 3 3" xfId="26" xr:uid="{00000000-0005-0000-0000-00001B000000}"/>
    <cellStyle name="Normal 4" xfId="27" xr:uid="{00000000-0005-0000-0000-00001C000000}"/>
    <cellStyle name="Normal 4 2" xfId="28" xr:uid="{00000000-0005-0000-0000-00001D000000}"/>
    <cellStyle name="Normal 4 3" xfId="29" xr:uid="{00000000-0005-0000-0000-00001E000000}"/>
    <cellStyle name="Normal 5" xfId="30" xr:uid="{00000000-0005-0000-0000-00001F000000}"/>
    <cellStyle name="Normal 5 2" xfId="31" xr:uid="{00000000-0005-0000-0000-000020000000}"/>
    <cellStyle name="Normal 6" xfId="32" xr:uid="{00000000-0005-0000-0000-000021000000}"/>
    <cellStyle name="Normal 7" xfId="33" xr:uid="{00000000-0005-0000-0000-000022000000}"/>
    <cellStyle name="Normal 8" xfId="34" xr:uid="{00000000-0005-0000-0000-000023000000}"/>
    <cellStyle name="Normal 8 2" xfId="35" xr:uid="{00000000-0005-0000-0000-000024000000}"/>
    <cellStyle name="Normal 9" xfId="36" xr:uid="{00000000-0005-0000-0000-000025000000}"/>
    <cellStyle name="Normal1" xfId="37" xr:uid="{00000000-0005-0000-0000-000026000000}"/>
    <cellStyle name="Normale_13057-01" xfId="38" xr:uid="{00000000-0005-0000-0000-000027000000}"/>
    <cellStyle name="STANDARD" xfId="39" xr:uid="{00000000-0005-0000-0000-000028000000}"/>
    <cellStyle name="Valuta (0)_13057-01" xfId="40" xr:uid="{00000000-0005-0000-0000-000029000000}"/>
    <cellStyle name="Valuta_13057-01" xfId="41" xr:uid="{00000000-0005-0000-0000-00002A000000}"/>
    <cellStyle name="Währung [0]_Sheet1" xfId="42" xr:uid="{00000000-0005-0000-0000-00002B000000}"/>
    <cellStyle name="Währung_Sheet1" xfId="43" xr:uid="{00000000-0005-0000-0000-00002C000000}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692727</xdr:colOff>
      <xdr:row>0</xdr:row>
      <xdr:rowOff>467592</xdr:rowOff>
    </xdr:from>
    <xdr:to>
      <xdr:col>4</xdr:col>
      <xdr:colOff>346362</xdr:colOff>
      <xdr:row>4</xdr:row>
      <xdr:rowOff>138547</xdr:rowOff>
    </xdr:to>
    <xdr:pic>
      <xdr:nvPicPr>
        <xdr:cNvPr id="23" name="Picture 22" descr="oilco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68136" y="467592"/>
          <a:ext cx="2008908" cy="16105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21</xdr:col>
      <xdr:colOff>108816</xdr:colOff>
      <xdr:row>0</xdr:row>
      <xdr:rowOff>225141</xdr:rowOff>
    </xdr:from>
    <xdr:to>
      <xdr:col>23</xdr:col>
      <xdr:colOff>225136</xdr:colOff>
      <xdr:row>3</xdr:row>
      <xdr:rowOff>0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90725" y="225141"/>
          <a:ext cx="1536411" cy="1229586"/>
        </a:xfrm>
        <a:prstGeom prst="rect">
          <a:avLst/>
        </a:prstGeom>
      </xdr:spPr>
    </xdr:pic>
    <xdr:clientData/>
  </xdr:twoCellAnchor>
  <xdr:twoCellAnchor editAs="oneCell">
    <xdr:from>
      <xdr:col>19</xdr:col>
      <xdr:colOff>571502</xdr:colOff>
      <xdr:row>3</xdr:row>
      <xdr:rowOff>105639</xdr:rowOff>
    </xdr:from>
    <xdr:to>
      <xdr:col>22</xdr:col>
      <xdr:colOff>239528</xdr:colOff>
      <xdr:row>5</xdr:row>
      <xdr:rowOff>155863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33320" y="1560366"/>
          <a:ext cx="1798162" cy="1020042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22</xdr:col>
      <xdr:colOff>454694</xdr:colOff>
      <xdr:row>3</xdr:row>
      <xdr:rowOff>107370</xdr:rowOff>
    </xdr:from>
    <xdr:to>
      <xdr:col>24</xdr:col>
      <xdr:colOff>432955</xdr:colOff>
      <xdr:row>5</xdr:row>
      <xdr:rowOff>242454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46649" y="1562097"/>
          <a:ext cx="1398352" cy="1104902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83"/>
  <sheetViews>
    <sheetView tabSelected="1" view="pageBreakPreview" topLeftCell="A16" zoomScaleNormal="85" zoomScaleSheetLayoutView="100" workbookViewId="0">
      <selection activeCell="W29" sqref="W29"/>
    </sheetView>
  </sheetViews>
  <sheetFormatPr defaultRowHeight="15"/>
  <cols>
    <col min="1" max="1" width="10.140625" style="1" customWidth="1"/>
    <col min="2" max="2" width="21" style="1" customWidth="1"/>
    <col min="3" max="3" width="7.140625" style="1" customWidth="1"/>
    <col min="4" max="4" width="7" style="1" customWidth="1"/>
    <col min="5" max="5" width="7.28515625" style="1" customWidth="1"/>
    <col min="6" max="6" width="7.7109375" style="1" customWidth="1"/>
    <col min="7" max="8" width="9.85546875" style="1" customWidth="1"/>
    <col min="9" max="9" width="10.7109375" style="1" customWidth="1"/>
    <col min="10" max="10" width="11.7109375" style="1" customWidth="1"/>
    <col min="11" max="19" width="10.7109375" style="1" customWidth="1"/>
    <col min="20" max="20" width="10.7109375" style="2" customWidth="1"/>
    <col min="21" max="21" width="10.7109375" style="1" customWidth="1"/>
    <col min="22" max="22" width="10.7109375" style="2" customWidth="1"/>
    <col min="23" max="24" width="10.7109375" style="1" customWidth="1"/>
    <col min="25" max="25" width="13.42578125" style="1" bestFit="1" customWidth="1"/>
    <col min="26" max="16384" width="9.140625" style="1"/>
  </cols>
  <sheetData>
    <row r="1" spans="1:25" ht="38.25" customHeight="1">
      <c r="A1" s="65" t="s">
        <v>64</v>
      </c>
      <c r="B1" s="66"/>
      <c r="C1" s="66"/>
      <c r="D1" s="66"/>
      <c r="E1" s="66"/>
      <c r="F1" s="66"/>
      <c r="G1" s="67"/>
      <c r="H1" s="76" t="s">
        <v>79</v>
      </c>
      <c r="I1" s="77"/>
      <c r="J1" s="77"/>
      <c r="K1" s="77"/>
      <c r="L1" s="77"/>
      <c r="M1" s="77"/>
      <c r="N1" s="77"/>
      <c r="O1" s="77"/>
      <c r="P1" s="77"/>
      <c r="Q1" s="77"/>
      <c r="R1" s="77"/>
      <c r="S1" s="78"/>
      <c r="T1" s="44"/>
      <c r="U1" s="45"/>
      <c r="V1" s="45"/>
      <c r="W1" s="45"/>
      <c r="X1" s="45"/>
      <c r="Y1" s="46"/>
    </row>
    <row r="2" spans="1:25" ht="38.25" customHeight="1">
      <c r="A2" s="68"/>
      <c r="B2" s="62"/>
      <c r="C2" s="62"/>
      <c r="D2" s="62"/>
      <c r="E2" s="62"/>
      <c r="F2" s="62"/>
      <c r="G2" s="69"/>
      <c r="H2" s="79"/>
      <c r="I2" s="80"/>
      <c r="J2" s="80"/>
      <c r="K2" s="80"/>
      <c r="L2" s="80"/>
      <c r="M2" s="80"/>
      <c r="N2" s="80"/>
      <c r="O2" s="80"/>
      <c r="P2" s="80"/>
      <c r="Q2" s="80"/>
      <c r="R2" s="80"/>
      <c r="S2" s="81"/>
      <c r="T2" s="47"/>
      <c r="U2" s="48"/>
      <c r="V2" s="48"/>
      <c r="W2" s="48"/>
      <c r="X2" s="48"/>
      <c r="Y2" s="49"/>
    </row>
    <row r="3" spans="1:25" ht="38.25" customHeight="1">
      <c r="A3" s="68"/>
      <c r="B3" s="62"/>
      <c r="C3" s="62"/>
      <c r="D3" s="62"/>
      <c r="E3" s="62"/>
      <c r="F3" s="62"/>
      <c r="G3" s="69"/>
      <c r="H3" s="79"/>
      <c r="I3" s="80"/>
      <c r="J3" s="80"/>
      <c r="K3" s="80"/>
      <c r="L3" s="80"/>
      <c r="M3" s="80"/>
      <c r="N3" s="80"/>
      <c r="O3" s="80"/>
      <c r="P3" s="80"/>
      <c r="Q3" s="80"/>
      <c r="R3" s="80"/>
      <c r="S3" s="81"/>
      <c r="T3" s="47"/>
      <c r="U3" s="48"/>
      <c r="V3" s="48"/>
      <c r="W3" s="48"/>
      <c r="X3" s="48"/>
      <c r="Y3" s="49"/>
    </row>
    <row r="4" spans="1:25" ht="38.25" customHeight="1">
      <c r="A4" s="68"/>
      <c r="B4" s="62"/>
      <c r="C4" s="62"/>
      <c r="D4" s="62"/>
      <c r="E4" s="62"/>
      <c r="F4" s="62"/>
      <c r="G4" s="69"/>
      <c r="H4" s="79"/>
      <c r="I4" s="80"/>
      <c r="J4" s="80"/>
      <c r="K4" s="80"/>
      <c r="L4" s="80"/>
      <c r="M4" s="80"/>
      <c r="N4" s="80"/>
      <c r="O4" s="80"/>
      <c r="P4" s="80"/>
      <c r="Q4" s="80"/>
      <c r="R4" s="80"/>
      <c r="S4" s="81"/>
      <c r="T4" s="47"/>
      <c r="U4" s="48"/>
      <c r="V4" s="48"/>
      <c r="W4" s="48"/>
      <c r="X4" s="48"/>
      <c r="Y4" s="49"/>
    </row>
    <row r="5" spans="1:25" ht="38.25" customHeight="1">
      <c r="A5" s="68"/>
      <c r="B5" s="62"/>
      <c r="C5" s="62"/>
      <c r="D5" s="62"/>
      <c r="E5" s="62"/>
      <c r="F5" s="62"/>
      <c r="G5" s="69"/>
      <c r="H5" s="79"/>
      <c r="I5" s="80"/>
      <c r="J5" s="80"/>
      <c r="K5" s="80"/>
      <c r="L5" s="80"/>
      <c r="M5" s="80"/>
      <c r="N5" s="80"/>
      <c r="O5" s="80"/>
      <c r="P5" s="80"/>
      <c r="Q5" s="80"/>
      <c r="R5" s="80"/>
      <c r="S5" s="81"/>
      <c r="T5" s="47"/>
      <c r="U5" s="48"/>
      <c r="V5" s="48"/>
      <c r="W5" s="48"/>
      <c r="X5" s="48"/>
      <c r="Y5" s="49"/>
    </row>
    <row r="6" spans="1:25" ht="38.25" customHeight="1">
      <c r="A6" s="70"/>
      <c r="B6" s="71"/>
      <c r="C6" s="71"/>
      <c r="D6" s="71"/>
      <c r="E6" s="71"/>
      <c r="F6" s="71"/>
      <c r="G6" s="72"/>
      <c r="H6" s="64" t="s">
        <v>80</v>
      </c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50"/>
      <c r="U6" s="51"/>
      <c r="V6" s="51"/>
      <c r="W6" s="51"/>
      <c r="X6" s="51"/>
      <c r="Y6" s="52"/>
    </row>
    <row r="7" spans="1:25" ht="38.25" customHeight="1">
      <c r="A7" s="63" t="s">
        <v>0</v>
      </c>
      <c r="B7" s="63"/>
      <c r="C7" s="63"/>
      <c r="D7" s="63"/>
      <c r="E7" s="63"/>
      <c r="F7" s="63"/>
      <c r="G7" s="63"/>
      <c r="H7" s="82" t="s">
        <v>1</v>
      </c>
      <c r="I7" s="82"/>
      <c r="J7" s="15" t="s">
        <v>2</v>
      </c>
      <c r="K7" s="82" t="s">
        <v>3</v>
      </c>
      <c r="L7" s="82"/>
      <c r="M7" s="15" t="s">
        <v>4</v>
      </c>
      <c r="N7" s="15" t="s">
        <v>5</v>
      </c>
      <c r="O7" s="86" t="s">
        <v>6</v>
      </c>
      <c r="P7" s="87"/>
      <c r="Q7" s="82" t="s">
        <v>7</v>
      </c>
      <c r="R7" s="82"/>
      <c r="S7" s="15" t="s">
        <v>8</v>
      </c>
      <c r="T7" s="53" t="s">
        <v>89</v>
      </c>
      <c r="U7" s="54"/>
      <c r="V7" s="54"/>
      <c r="W7" s="54"/>
      <c r="X7" s="54"/>
      <c r="Y7" s="55"/>
    </row>
    <row r="8" spans="1:25" ht="38.25" customHeight="1">
      <c r="A8" s="59" t="s">
        <v>9</v>
      </c>
      <c r="B8" s="60"/>
      <c r="C8" s="60"/>
      <c r="D8" s="60"/>
      <c r="E8" s="60"/>
      <c r="F8" s="60"/>
      <c r="G8" s="61"/>
      <c r="H8" s="73" t="s">
        <v>10</v>
      </c>
      <c r="I8" s="73"/>
      <c r="J8" s="13" t="s">
        <v>75</v>
      </c>
      <c r="K8" s="74" t="s">
        <v>11</v>
      </c>
      <c r="L8" s="74"/>
      <c r="M8" s="14">
        <v>320</v>
      </c>
      <c r="N8" s="13" t="s">
        <v>76</v>
      </c>
      <c r="O8" s="74" t="s">
        <v>78</v>
      </c>
      <c r="P8" s="74"/>
      <c r="Q8" s="75" t="s">
        <v>77</v>
      </c>
      <c r="R8" s="73"/>
      <c r="S8" s="14" t="s">
        <v>86</v>
      </c>
      <c r="T8" s="56"/>
      <c r="U8" s="57"/>
      <c r="V8" s="57"/>
      <c r="W8" s="57"/>
      <c r="X8" s="57"/>
      <c r="Y8" s="58"/>
    </row>
    <row r="9" spans="1:25" ht="23.25" customHeight="1">
      <c r="A9" s="62"/>
      <c r="B9" s="62"/>
      <c r="C9" s="62"/>
      <c r="D9" s="62"/>
      <c r="E9" s="62"/>
      <c r="F9" s="62"/>
      <c r="G9" s="62"/>
      <c r="T9" s="83"/>
      <c r="U9" s="83"/>
      <c r="V9" s="83"/>
      <c r="W9" s="84"/>
      <c r="X9" s="85"/>
      <c r="Y9" s="85"/>
    </row>
    <row r="10" spans="1:25" s="3" customFormat="1" ht="50.1" customHeight="1">
      <c r="A10" s="40" t="s">
        <v>59</v>
      </c>
      <c r="B10" s="40"/>
      <c r="C10" s="41" t="s">
        <v>58</v>
      </c>
      <c r="D10" s="41"/>
      <c r="E10" s="41"/>
      <c r="F10" s="41" t="s">
        <v>57</v>
      </c>
      <c r="G10" s="41"/>
      <c r="H10" s="41"/>
      <c r="I10" s="41" t="s">
        <v>56</v>
      </c>
      <c r="J10" s="42"/>
      <c r="K10" s="43"/>
      <c r="L10" s="41" t="s">
        <v>40</v>
      </c>
      <c r="M10" s="41"/>
      <c r="N10" s="41"/>
      <c r="O10" s="41" t="s">
        <v>55</v>
      </c>
      <c r="P10" s="41"/>
      <c r="Q10" s="41"/>
      <c r="R10" s="41" t="s">
        <v>54</v>
      </c>
      <c r="S10" s="41"/>
      <c r="T10" s="41"/>
      <c r="U10" s="36" t="s">
        <v>53</v>
      </c>
      <c r="V10" s="36"/>
      <c r="W10" s="36" t="s">
        <v>83</v>
      </c>
      <c r="X10" s="36"/>
      <c r="Y10" s="16" t="s">
        <v>52</v>
      </c>
    </row>
    <row r="11" spans="1:25" s="3" customFormat="1" ht="50.1" customHeight="1">
      <c r="A11" s="40" t="s">
        <v>65</v>
      </c>
      <c r="B11" s="40"/>
      <c r="C11" s="37" t="s">
        <v>66</v>
      </c>
      <c r="D11" s="37"/>
      <c r="E11" s="37"/>
      <c r="F11" s="37" t="s">
        <v>62</v>
      </c>
      <c r="G11" s="37"/>
      <c r="H11" s="37"/>
      <c r="I11" s="37" t="s">
        <v>85</v>
      </c>
      <c r="J11" s="38"/>
      <c r="K11" s="39"/>
      <c r="L11" s="37" t="s">
        <v>61</v>
      </c>
      <c r="M11" s="37"/>
      <c r="N11" s="37"/>
      <c r="O11" s="37" t="s">
        <v>67</v>
      </c>
      <c r="P11" s="37"/>
      <c r="Q11" s="37"/>
      <c r="R11" s="37" t="s">
        <v>51</v>
      </c>
      <c r="S11" s="37"/>
      <c r="T11" s="37"/>
      <c r="U11" s="11" t="s">
        <v>51</v>
      </c>
      <c r="V11" s="11">
        <v>85</v>
      </c>
      <c r="W11" s="11" t="s">
        <v>51</v>
      </c>
      <c r="X11" s="11">
        <v>899.3</v>
      </c>
      <c r="Y11" s="10" t="s">
        <v>86</v>
      </c>
    </row>
    <row r="12" spans="1:25" ht="50.1" customHeight="1">
      <c r="A12" s="28" t="s">
        <v>50</v>
      </c>
      <c r="B12" s="29"/>
      <c r="C12" s="30" t="s">
        <v>88</v>
      </c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2"/>
    </row>
    <row r="13" spans="1:25" s="3" customFormat="1" ht="71.25" customHeight="1">
      <c r="A13" s="17" t="s">
        <v>35</v>
      </c>
      <c r="B13" s="17" t="s">
        <v>49</v>
      </c>
      <c r="C13" s="33" t="s">
        <v>48</v>
      </c>
      <c r="D13" s="33"/>
      <c r="E13" s="34" t="s">
        <v>47</v>
      </c>
      <c r="F13" s="35"/>
      <c r="G13" s="8" t="s">
        <v>46</v>
      </c>
      <c r="H13" s="8" t="s">
        <v>46</v>
      </c>
      <c r="I13" s="8" t="s">
        <v>45</v>
      </c>
      <c r="J13" s="8" t="s">
        <v>44</v>
      </c>
      <c r="K13" s="8" t="s">
        <v>43</v>
      </c>
      <c r="L13" s="8" t="s">
        <v>68</v>
      </c>
      <c r="M13" s="8" t="s">
        <v>69</v>
      </c>
      <c r="N13" s="8" t="s">
        <v>70</v>
      </c>
      <c r="O13" s="8" t="s">
        <v>42</v>
      </c>
      <c r="P13" s="8" t="s">
        <v>42</v>
      </c>
      <c r="Q13" s="17" t="s">
        <v>41</v>
      </c>
      <c r="R13" s="17" t="s">
        <v>41</v>
      </c>
      <c r="S13" s="8" t="s">
        <v>40</v>
      </c>
      <c r="T13" s="9" t="s">
        <v>38</v>
      </c>
      <c r="U13" s="8" t="s">
        <v>39</v>
      </c>
      <c r="V13" s="9" t="s">
        <v>38</v>
      </c>
      <c r="W13" s="8" t="s">
        <v>37</v>
      </c>
      <c r="X13" s="8" t="s">
        <v>36</v>
      </c>
      <c r="Y13" s="17" t="s">
        <v>35</v>
      </c>
    </row>
    <row r="14" spans="1:25" s="3" customFormat="1" ht="50.1" customHeight="1">
      <c r="A14" s="17" t="s">
        <v>15</v>
      </c>
      <c r="B14" s="17"/>
      <c r="C14" s="17" t="s">
        <v>34</v>
      </c>
      <c r="D14" s="17" t="s">
        <v>33</v>
      </c>
      <c r="E14" s="17" t="s">
        <v>32</v>
      </c>
      <c r="F14" s="17" t="s">
        <v>31</v>
      </c>
      <c r="G14" s="17" t="s">
        <v>30</v>
      </c>
      <c r="H14" s="17" t="s">
        <v>29</v>
      </c>
      <c r="I14" s="17" t="s">
        <v>28</v>
      </c>
      <c r="J14" s="17" t="s">
        <v>27</v>
      </c>
      <c r="K14" s="17" t="s">
        <v>26</v>
      </c>
      <c r="L14" s="17" t="s">
        <v>71</v>
      </c>
      <c r="M14" s="17" t="s">
        <v>25</v>
      </c>
      <c r="N14" s="17" t="s">
        <v>72</v>
      </c>
      <c r="O14" s="17" t="s">
        <v>24</v>
      </c>
      <c r="P14" s="17" t="s">
        <v>23</v>
      </c>
      <c r="Q14" s="17" t="s">
        <v>22</v>
      </c>
      <c r="R14" s="17" t="s">
        <v>21</v>
      </c>
      <c r="S14" s="17" t="s">
        <v>20</v>
      </c>
      <c r="T14" s="6" t="s">
        <v>19</v>
      </c>
      <c r="U14" s="7">
        <v>0</v>
      </c>
      <c r="V14" s="6" t="s">
        <v>18</v>
      </c>
      <c r="W14" s="17" t="s">
        <v>17</v>
      </c>
      <c r="X14" s="17" t="s">
        <v>16</v>
      </c>
      <c r="Y14" s="17" t="s">
        <v>15</v>
      </c>
    </row>
    <row r="15" spans="1:25" s="3" customFormat="1" ht="20.100000000000001" customHeight="1">
      <c r="A15" s="4" t="s">
        <v>14</v>
      </c>
      <c r="B15" s="4" t="s">
        <v>73</v>
      </c>
      <c r="C15" s="4">
        <v>85</v>
      </c>
      <c r="D15" s="4">
        <f t="shared" ref="D15:D21" si="0">(C15*1.8)+32</f>
        <v>185</v>
      </c>
      <c r="E15" s="25">
        <v>93.1</v>
      </c>
      <c r="F15" s="26">
        <v>1350</v>
      </c>
      <c r="G15" s="4">
        <v>0.84</v>
      </c>
      <c r="H15" s="4">
        <v>21.3</v>
      </c>
      <c r="I15" s="4">
        <v>60000</v>
      </c>
      <c r="J15" s="4">
        <v>35000</v>
      </c>
      <c r="K15" s="4">
        <v>20000</v>
      </c>
      <c r="L15" s="19">
        <v>0.6</v>
      </c>
      <c r="M15" s="4">
        <v>1</v>
      </c>
      <c r="N15" s="4">
        <v>1</v>
      </c>
      <c r="O15" s="5">
        <f t="shared" ref="O15:O21" si="1">ROUND(((F15*G15)/(2*J15*L15*M15*N15)),3)</f>
        <v>2.7E-2</v>
      </c>
      <c r="P15" s="5">
        <f t="shared" ref="P15:P21" si="2">ROUND(O15*25.4,3)</f>
        <v>0.68600000000000005</v>
      </c>
      <c r="Q15" s="5">
        <f t="shared" ref="Q15:R21" si="3">ROUND(G15/6,3)</f>
        <v>0.14000000000000001</v>
      </c>
      <c r="R15" s="5">
        <f t="shared" si="3"/>
        <v>3.55</v>
      </c>
      <c r="S15" s="5">
        <v>6</v>
      </c>
      <c r="T15" s="5">
        <f t="shared" ref="T15:T21" si="4">P15+S15</f>
        <v>6.6859999999999999</v>
      </c>
      <c r="U15" s="5">
        <v>1</v>
      </c>
      <c r="V15" s="5">
        <f t="shared" ref="V15:V21" si="5">ROUND(T15/U15,3)</f>
        <v>6.6859999999999999</v>
      </c>
      <c r="W15" s="23">
        <v>7.47</v>
      </c>
      <c r="X15" s="24" t="s">
        <v>60</v>
      </c>
      <c r="Y15" s="4" t="s">
        <v>14</v>
      </c>
    </row>
    <row r="16" spans="1:25" s="3" customFormat="1" ht="20.100000000000001" customHeight="1">
      <c r="A16" s="4" t="s">
        <v>13</v>
      </c>
      <c r="B16" s="4" t="s">
        <v>73</v>
      </c>
      <c r="C16" s="4">
        <v>85</v>
      </c>
      <c r="D16" s="4">
        <f t="shared" si="0"/>
        <v>185</v>
      </c>
      <c r="E16" s="25">
        <v>93.1</v>
      </c>
      <c r="F16" s="26">
        <v>1350</v>
      </c>
      <c r="G16" s="4">
        <v>1.05</v>
      </c>
      <c r="H16" s="4">
        <v>26.7</v>
      </c>
      <c r="I16" s="4">
        <v>60000</v>
      </c>
      <c r="J16" s="4">
        <v>35000</v>
      </c>
      <c r="K16" s="4">
        <v>20000</v>
      </c>
      <c r="L16" s="19">
        <v>0.6</v>
      </c>
      <c r="M16" s="4">
        <v>1</v>
      </c>
      <c r="N16" s="4">
        <v>1</v>
      </c>
      <c r="O16" s="5">
        <f t="shared" si="1"/>
        <v>3.4000000000000002E-2</v>
      </c>
      <c r="P16" s="5">
        <f t="shared" si="2"/>
        <v>0.86399999999999999</v>
      </c>
      <c r="Q16" s="5">
        <f t="shared" si="3"/>
        <v>0.17499999999999999</v>
      </c>
      <c r="R16" s="5">
        <f t="shared" si="3"/>
        <v>4.45</v>
      </c>
      <c r="S16" s="5">
        <v>6</v>
      </c>
      <c r="T16" s="5">
        <f t="shared" si="4"/>
        <v>6.8639999999999999</v>
      </c>
      <c r="U16" s="5">
        <v>1</v>
      </c>
      <c r="V16" s="5">
        <f t="shared" si="5"/>
        <v>6.8639999999999999</v>
      </c>
      <c r="W16" s="23">
        <v>7.82</v>
      </c>
      <c r="X16" s="24" t="s">
        <v>60</v>
      </c>
      <c r="Y16" s="4" t="s">
        <v>13</v>
      </c>
    </row>
    <row r="17" spans="1:25" s="3" customFormat="1" ht="20.100000000000001" customHeight="1">
      <c r="A17" s="4">
        <v>1</v>
      </c>
      <c r="B17" s="4" t="s">
        <v>73</v>
      </c>
      <c r="C17" s="4">
        <v>85</v>
      </c>
      <c r="D17" s="4">
        <f t="shared" si="0"/>
        <v>185</v>
      </c>
      <c r="E17" s="25">
        <v>93.1</v>
      </c>
      <c r="F17" s="26">
        <v>1350</v>
      </c>
      <c r="G17" s="4">
        <v>1.3149999999999999</v>
      </c>
      <c r="H17" s="4">
        <v>33.4</v>
      </c>
      <c r="I17" s="4">
        <v>60000</v>
      </c>
      <c r="J17" s="4">
        <v>35000</v>
      </c>
      <c r="K17" s="4">
        <v>20000</v>
      </c>
      <c r="L17" s="19">
        <v>0.6</v>
      </c>
      <c r="M17" s="4">
        <v>1</v>
      </c>
      <c r="N17" s="4">
        <v>1</v>
      </c>
      <c r="O17" s="5">
        <f t="shared" si="1"/>
        <v>4.2000000000000003E-2</v>
      </c>
      <c r="P17" s="5">
        <f t="shared" si="2"/>
        <v>1.0669999999999999</v>
      </c>
      <c r="Q17" s="5">
        <f t="shared" si="3"/>
        <v>0.219</v>
      </c>
      <c r="R17" s="5">
        <f t="shared" si="3"/>
        <v>5.5670000000000002</v>
      </c>
      <c r="S17" s="5">
        <v>6</v>
      </c>
      <c r="T17" s="5">
        <f t="shared" si="4"/>
        <v>7.0670000000000002</v>
      </c>
      <c r="U17" s="5">
        <v>1</v>
      </c>
      <c r="V17" s="5">
        <f t="shared" si="5"/>
        <v>7.0670000000000002</v>
      </c>
      <c r="W17" s="23">
        <v>9.09</v>
      </c>
      <c r="X17" s="24" t="s">
        <v>60</v>
      </c>
      <c r="Y17" s="4">
        <v>1</v>
      </c>
    </row>
    <row r="18" spans="1:25" s="3" customFormat="1" ht="20.100000000000001" customHeight="1">
      <c r="A18" s="4" t="s">
        <v>12</v>
      </c>
      <c r="B18" s="4" t="s">
        <v>73</v>
      </c>
      <c r="C18" s="4">
        <v>85</v>
      </c>
      <c r="D18" s="4">
        <f t="shared" si="0"/>
        <v>185</v>
      </c>
      <c r="E18" s="25">
        <v>93.1</v>
      </c>
      <c r="F18" s="26">
        <v>1350</v>
      </c>
      <c r="G18" s="4">
        <v>1.9</v>
      </c>
      <c r="H18" s="4">
        <v>48.3</v>
      </c>
      <c r="I18" s="4">
        <v>60000</v>
      </c>
      <c r="J18" s="4">
        <v>35000</v>
      </c>
      <c r="K18" s="4">
        <v>20000</v>
      </c>
      <c r="L18" s="19">
        <v>0.6</v>
      </c>
      <c r="M18" s="4">
        <v>1</v>
      </c>
      <c r="N18" s="4">
        <v>1</v>
      </c>
      <c r="O18" s="5">
        <f t="shared" si="1"/>
        <v>6.0999999999999999E-2</v>
      </c>
      <c r="P18" s="5">
        <f t="shared" si="2"/>
        <v>1.5489999999999999</v>
      </c>
      <c r="Q18" s="5">
        <f t="shared" si="3"/>
        <v>0.317</v>
      </c>
      <c r="R18" s="5">
        <f t="shared" si="3"/>
        <v>8.0500000000000007</v>
      </c>
      <c r="S18" s="5">
        <v>6</v>
      </c>
      <c r="T18" s="5">
        <f t="shared" si="4"/>
        <v>7.5489999999999995</v>
      </c>
      <c r="U18" s="5">
        <v>1</v>
      </c>
      <c r="V18" s="5">
        <f t="shared" si="5"/>
        <v>7.5490000000000004</v>
      </c>
      <c r="W18" s="23">
        <v>10.15</v>
      </c>
      <c r="X18" s="24" t="s">
        <v>60</v>
      </c>
      <c r="Y18" s="4" t="s">
        <v>12</v>
      </c>
    </row>
    <row r="19" spans="1:25" s="21" customFormat="1" ht="20.100000000000001" customHeight="1">
      <c r="A19" s="19">
        <v>4</v>
      </c>
      <c r="B19" s="19" t="s">
        <v>74</v>
      </c>
      <c r="C19" s="19">
        <v>85</v>
      </c>
      <c r="D19" s="19">
        <f t="shared" si="0"/>
        <v>185</v>
      </c>
      <c r="E19" s="25">
        <v>93.1</v>
      </c>
      <c r="F19" s="26">
        <f t="shared" ref="F19" si="6">ROUNDUP(E19*14.5038,1)</f>
        <v>1350.3999999999999</v>
      </c>
      <c r="G19" s="19">
        <v>4.5</v>
      </c>
      <c r="H19" s="19">
        <v>114.3</v>
      </c>
      <c r="I19" s="19">
        <v>66000</v>
      </c>
      <c r="J19" s="19">
        <v>52000</v>
      </c>
      <c r="K19" s="19">
        <v>22000</v>
      </c>
      <c r="L19" s="19">
        <v>0.6</v>
      </c>
      <c r="M19" s="19">
        <v>1</v>
      </c>
      <c r="N19" s="19">
        <v>1</v>
      </c>
      <c r="O19" s="20">
        <f t="shared" si="1"/>
        <v>9.7000000000000003E-2</v>
      </c>
      <c r="P19" s="20">
        <f t="shared" si="2"/>
        <v>2.464</v>
      </c>
      <c r="Q19" s="20">
        <f t="shared" si="3"/>
        <v>0.75</v>
      </c>
      <c r="R19" s="20">
        <f t="shared" si="3"/>
        <v>19.05</v>
      </c>
      <c r="S19" s="5">
        <v>6</v>
      </c>
      <c r="T19" s="20">
        <f t="shared" si="4"/>
        <v>8.4640000000000004</v>
      </c>
      <c r="U19" s="20">
        <v>1</v>
      </c>
      <c r="V19" s="5">
        <f t="shared" si="5"/>
        <v>8.4640000000000004</v>
      </c>
      <c r="W19" s="22">
        <v>8.56</v>
      </c>
      <c r="X19" s="24" t="s">
        <v>87</v>
      </c>
      <c r="Y19" s="19">
        <v>4</v>
      </c>
    </row>
    <row r="20" spans="1:25" s="21" customFormat="1" ht="20.100000000000001" customHeight="1">
      <c r="A20" s="19">
        <v>8</v>
      </c>
      <c r="B20" s="19" t="s">
        <v>74</v>
      </c>
      <c r="C20" s="19">
        <v>85</v>
      </c>
      <c r="D20" s="19">
        <f t="shared" ref="D20" si="7">(C20*1.8)+32</f>
        <v>185</v>
      </c>
      <c r="E20" s="25">
        <v>93.1</v>
      </c>
      <c r="F20" s="26">
        <v>1350</v>
      </c>
      <c r="G20" s="19">
        <v>8.625</v>
      </c>
      <c r="H20" s="19">
        <v>219.1</v>
      </c>
      <c r="I20" s="19">
        <v>66000</v>
      </c>
      <c r="J20" s="19">
        <v>52000</v>
      </c>
      <c r="K20" s="19">
        <v>22000</v>
      </c>
      <c r="L20" s="19">
        <v>0.6</v>
      </c>
      <c r="M20" s="19">
        <v>1</v>
      </c>
      <c r="N20" s="19">
        <v>1</v>
      </c>
      <c r="O20" s="20">
        <f t="shared" ref="O20" si="8">ROUND(((F20*G20)/(2*J20*L20*M20*N20)),3)</f>
        <v>0.187</v>
      </c>
      <c r="P20" s="20">
        <f t="shared" ref="P20" si="9">ROUND(O20*25.4,3)</f>
        <v>4.75</v>
      </c>
      <c r="Q20" s="20">
        <f t="shared" ref="Q20" si="10">ROUND(G20/6,3)</f>
        <v>1.4379999999999999</v>
      </c>
      <c r="R20" s="20">
        <f t="shared" ref="R20" si="11">ROUND(H20/6,3)</f>
        <v>36.517000000000003</v>
      </c>
      <c r="S20" s="20">
        <v>6</v>
      </c>
      <c r="T20" s="20">
        <f t="shared" ref="T20" si="12">P20+S20</f>
        <v>10.75</v>
      </c>
      <c r="U20" s="20">
        <v>1</v>
      </c>
      <c r="V20" s="5">
        <f t="shared" ref="V20" si="13">ROUND(T20/U20,3)</f>
        <v>10.75</v>
      </c>
      <c r="W20" s="22">
        <v>11.13</v>
      </c>
      <c r="X20" s="27" t="s">
        <v>51</v>
      </c>
      <c r="Y20" s="19">
        <v>8</v>
      </c>
    </row>
    <row r="21" spans="1:25" s="21" customFormat="1" ht="20.100000000000001" customHeight="1">
      <c r="A21" s="19">
        <v>8</v>
      </c>
      <c r="B21" s="19" t="s">
        <v>74</v>
      </c>
      <c r="C21" s="19">
        <v>85</v>
      </c>
      <c r="D21" s="19">
        <f t="shared" si="0"/>
        <v>185</v>
      </c>
      <c r="E21" s="25">
        <v>93.1</v>
      </c>
      <c r="F21" s="26">
        <v>1350</v>
      </c>
      <c r="G21" s="19">
        <v>8.625</v>
      </c>
      <c r="H21" s="19">
        <v>219.1</v>
      </c>
      <c r="I21" s="19">
        <v>66000</v>
      </c>
      <c r="J21" s="19">
        <v>52000</v>
      </c>
      <c r="K21" s="19">
        <v>22000</v>
      </c>
      <c r="L21" s="19">
        <v>0.72</v>
      </c>
      <c r="M21" s="19">
        <v>1</v>
      </c>
      <c r="N21" s="19">
        <v>1</v>
      </c>
      <c r="O21" s="20">
        <f t="shared" si="1"/>
        <v>0.155</v>
      </c>
      <c r="P21" s="20">
        <f t="shared" si="2"/>
        <v>3.9369999999999998</v>
      </c>
      <c r="Q21" s="20">
        <f t="shared" si="3"/>
        <v>1.4379999999999999</v>
      </c>
      <c r="R21" s="20">
        <f t="shared" si="3"/>
        <v>36.517000000000003</v>
      </c>
      <c r="S21" s="20">
        <v>6</v>
      </c>
      <c r="T21" s="20">
        <f t="shared" si="4"/>
        <v>9.9369999999999994</v>
      </c>
      <c r="U21" s="20">
        <v>1</v>
      </c>
      <c r="V21" s="5">
        <f t="shared" si="5"/>
        <v>9.9369999999999994</v>
      </c>
      <c r="W21" s="22">
        <v>11.13</v>
      </c>
      <c r="X21" s="26" t="s">
        <v>51</v>
      </c>
      <c r="Y21" s="19">
        <v>8</v>
      </c>
    </row>
    <row r="22" spans="1:25" s="3" customFormat="1" ht="50.1" customHeight="1">
      <c r="A22" s="40" t="s">
        <v>59</v>
      </c>
      <c r="B22" s="40"/>
      <c r="C22" s="41" t="s">
        <v>58</v>
      </c>
      <c r="D22" s="41"/>
      <c r="E22" s="41"/>
      <c r="F22" s="41" t="s">
        <v>57</v>
      </c>
      <c r="G22" s="41"/>
      <c r="H22" s="41"/>
      <c r="I22" s="41" t="s">
        <v>56</v>
      </c>
      <c r="J22" s="42"/>
      <c r="K22" s="43"/>
      <c r="L22" s="41" t="s">
        <v>40</v>
      </c>
      <c r="M22" s="41"/>
      <c r="N22" s="41"/>
      <c r="O22" s="41" t="s">
        <v>55</v>
      </c>
      <c r="P22" s="41"/>
      <c r="Q22" s="41"/>
      <c r="R22" s="41" t="s">
        <v>54</v>
      </c>
      <c r="S22" s="41"/>
      <c r="T22" s="41"/>
      <c r="U22" s="36" t="s">
        <v>53</v>
      </c>
      <c r="V22" s="36"/>
      <c r="W22" s="36" t="s">
        <v>83</v>
      </c>
      <c r="X22" s="36"/>
      <c r="Y22" s="16" t="s">
        <v>52</v>
      </c>
    </row>
    <row r="23" spans="1:25" s="3" customFormat="1" ht="50.1" customHeight="1">
      <c r="A23" s="40" t="s">
        <v>82</v>
      </c>
      <c r="B23" s="40"/>
      <c r="C23" s="37" t="s">
        <v>81</v>
      </c>
      <c r="D23" s="37"/>
      <c r="E23" s="37"/>
      <c r="F23" s="37" t="s">
        <v>62</v>
      </c>
      <c r="G23" s="37"/>
      <c r="H23" s="37"/>
      <c r="I23" s="37" t="s">
        <v>85</v>
      </c>
      <c r="J23" s="38"/>
      <c r="K23" s="39"/>
      <c r="L23" s="37" t="s">
        <v>63</v>
      </c>
      <c r="M23" s="37"/>
      <c r="N23" s="37"/>
      <c r="O23" s="37" t="s">
        <v>67</v>
      </c>
      <c r="P23" s="37"/>
      <c r="Q23" s="37"/>
      <c r="R23" s="37" t="s">
        <v>51</v>
      </c>
      <c r="S23" s="37"/>
      <c r="T23" s="37"/>
      <c r="U23" s="11" t="s">
        <v>51</v>
      </c>
      <c r="V23" s="18">
        <v>85</v>
      </c>
      <c r="W23" s="11" t="s">
        <v>51</v>
      </c>
      <c r="X23" s="18">
        <v>430</v>
      </c>
      <c r="Y23" s="10" t="s">
        <v>86</v>
      </c>
    </row>
    <row r="24" spans="1:25" ht="50.1" customHeight="1">
      <c r="A24" s="28" t="s">
        <v>50</v>
      </c>
      <c r="B24" s="29"/>
      <c r="C24" s="30" t="s">
        <v>84</v>
      </c>
      <c r="D24" s="31"/>
      <c r="E24" s="31"/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  <c r="U24" s="31"/>
      <c r="V24" s="31"/>
      <c r="W24" s="31"/>
      <c r="X24" s="31"/>
      <c r="Y24" s="32"/>
    </row>
    <row r="25" spans="1:25" s="3" customFormat="1" ht="72" customHeight="1">
      <c r="A25" s="17" t="s">
        <v>35</v>
      </c>
      <c r="B25" s="17" t="s">
        <v>49</v>
      </c>
      <c r="C25" s="33" t="s">
        <v>48</v>
      </c>
      <c r="D25" s="33"/>
      <c r="E25" s="34" t="s">
        <v>47</v>
      </c>
      <c r="F25" s="35"/>
      <c r="G25" s="8" t="s">
        <v>46</v>
      </c>
      <c r="H25" s="8" t="s">
        <v>46</v>
      </c>
      <c r="I25" s="8" t="s">
        <v>45</v>
      </c>
      <c r="J25" s="8" t="s">
        <v>44</v>
      </c>
      <c r="K25" s="8" t="s">
        <v>43</v>
      </c>
      <c r="L25" s="8" t="s">
        <v>68</v>
      </c>
      <c r="M25" s="8" t="s">
        <v>69</v>
      </c>
      <c r="N25" s="8" t="s">
        <v>70</v>
      </c>
      <c r="O25" s="8" t="s">
        <v>42</v>
      </c>
      <c r="P25" s="8" t="s">
        <v>42</v>
      </c>
      <c r="Q25" s="17" t="s">
        <v>41</v>
      </c>
      <c r="R25" s="17" t="s">
        <v>41</v>
      </c>
      <c r="S25" s="8" t="s">
        <v>40</v>
      </c>
      <c r="T25" s="9" t="s">
        <v>38</v>
      </c>
      <c r="U25" s="8" t="s">
        <v>39</v>
      </c>
      <c r="V25" s="9" t="s">
        <v>38</v>
      </c>
      <c r="W25" s="8" t="s">
        <v>37</v>
      </c>
      <c r="X25" s="8" t="s">
        <v>36</v>
      </c>
      <c r="Y25" s="17" t="s">
        <v>35</v>
      </c>
    </row>
    <row r="26" spans="1:25" s="3" customFormat="1" ht="50.1" customHeight="1">
      <c r="A26" s="17" t="s">
        <v>15</v>
      </c>
      <c r="B26" s="17"/>
      <c r="C26" s="17" t="s">
        <v>34</v>
      </c>
      <c r="D26" s="17" t="s">
        <v>33</v>
      </c>
      <c r="E26" s="17" t="s">
        <v>32</v>
      </c>
      <c r="F26" s="17" t="s">
        <v>31</v>
      </c>
      <c r="G26" s="17" t="s">
        <v>30</v>
      </c>
      <c r="H26" s="17" t="s">
        <v>29</v>
      </c>
      <c r="I26" s="17" t="s">
        <v>28</v>
      </c>
      <c r="J26" s="17" t="s">
        <v>27</v>
      </c>
      <c r="K26" s="17" t="s">
        <v>26</v>
      </c>
      <c r="L26" s="17" t="s">
        <v>71</v>
      </c>
      <c r="M26" s="17" t="s">
        <v>25</v>
      </c>
      <c r="N26" s="17" t="s">
        <v>72</v>
      </c>
      <c r="O26" s="17" t="s">
        <v>24</v>
      </c>
      <c r="P26" s="17" t="s">
        <v>23</v>
      </c>
      <c r="Q26" s="17" t="s">
        <v>22</v>
      </c>
      <c r="R26" s="17" t="s">
        <v>21</v>
      </c>
      <c r="S26" s="17" t="s">
        <v>20</v>
      </c>
      <c r="T26" s="6" t="s">
        <v>19</v>
      </c>
      <c r="U26" s="7">
        <v>0</v>
      </c>
      <c r="V26" s="6" t="s">
        <v>18</v>
      </c>
      <c r="W26" s="17" t="s">
        <v>17</v>
      </c>
      <c r="X26" s="17" t="s">
        <v>16</v>
      </c>
      <c r="Y26" s="17" t="s">
        <v>15</v>
      </c>
    </row>
    <row r="27" spans="1:25" s="3" customFormat="1" ht="20.100000000000001" customHeight="1">
      <c r="A27" s="4" t="s">
        <v>14</v>
      </c>
      <c r="B27" s="4" t="s">
        <v>73</v>
      </c>
      <c r="C27" s="4">
        <v>85</v>
      </c>
      <c r="D27" s="4">
        <f t="shared" ref="D27:D31" si="14">(C27*1.8)+32</f>
        <v>185</v>
      </c>
      <c r="E27" s="22">
        <v>46.5</v>
      </c>
      <c r="F27" s="26">
        <f t="shared" ref="F27:F31" si="15">ROUNDUP(E27*14.5038,1)</f>
        <v>674.5</v>
      </c>
      <c r="G27" s="4">
        <v>0.84</v>
      </c>
      <c r="H27" s="4">
        <v>21.3</v>
      </c>
      <c r="I27" s="4">
        <v>60000</v>
      </c>
      <c r="J27" s="4">
        <v>35000</v>
      </c>
      <c r="K27" s="4">
        <v>20000</v>
      </c>
      <c r="L27" s="26">
        <v>0.6</v>
      </c>
      <c r="M27" s="4">
        <v>1</v>
      </c>
      <c r="N27" s="4">
        <v>1</v>
      </c>
      <c r="O27" s="5">
        <f t="shared" ref="O27:O31" si="16">ROUND(((F27*G27)/(2*J27*L27*M27*N27)),3)</f>
        <v>1.2999999999999999E-2</v>
      </c>
      <c r="P27" s="5">
        <f t="shared" ref="P27:P31" si="17">ROUND(O27*25.4,3)</f>
        <v>0.33</v>
      </c>
      <c r="Q27" s="5">
        <f t="shared" ref="Q27:Q31" si="18">ROUND(G27/6,3)</f>
        <v>0.14000000000000001</v>
      </c>
      <c r="R27" s="5">
        <f t="shared" ref="R27:R31" si="19">ROUND(H27/6,3)</f>
        <v>3.55</v>
      </c>
      <c r="S27" s="5">
        <v>3</v>
      </c>
      <c r="T27" s="5">
        <f t="shared" ref="T27:T31" si="20">P27+S27</f>
        <v>3.33</v>
      </c>
      <c r="U27" s="5">
        <v>1</v>
      </c>
      <c r="V27" s="5">
        <f t="shared" ref="V27:V31" si="21">ROUND(T27/U27,3)</f>
        <v>3.33</v>
      </c>
      <c r="W27" s="23">
        <v>3.73</v>
      </c>
      <c r="X27" s="24" t="s">
        <v>87</v>
      </c>
      <c r="Y27" s="4" t="s">
        <v>14</v>
      </c>
    </row>
    <row r="28" spans="1:25" s="3" customFormat="1" ht="20.100000000000001" customHeight="1">
      <c r="A28" s="4" t="s">
        <v>13</v>
      </c>
      <c r="B28" s="4" t="s">
        <v>73</v>
      </c>
      <c r="C28" s="4">
        <v>85</v>
      </c>
      <c r="D28" s="4">
        <f t="shared" si="14"/>
        <v>185</v>
      </c>
      <c r="E28" s="22">
        <v>46.5</v>
      </c>
      <c r="F28" s="26">
        <f t="shared" si="15"/>
        <v>674.5</v>
      </c>
      <c r="G28" s="4">
        <v>1.05</v>
      </c>
      <c r="H28" s="4">
        <v>26.7</v>
      </c>
      <c r="I28" s="4">
        <v>60000</v>
      </c>
      <c r="J28" s="4">
        <v>35000</v>
      </c>
      <c r="K28" s="4">
        <v>20000</v>
      </c>
      <c r="L28" s="26">
        <v>0.6</v>
      </c>
      <c r="M28" s="4">
        <v>1</v>
      </c>
      <c r="N28" s="4">
        <v>1</v>
      </c>
      <c r="O28" s="5">
        <f t="shared" si="16"/>
        <v>1.7000000000000001E-2</v>
      </c>
      <c r="P28" s="5">
        <f t="shared" si="17"/>
        <v>0.432</v>
      </c>
      <c r="Q28" s="5">
        <f t="shared" si="18"/>
        <v>0.17499999999999999</v>
      </c>
      <c r="R28" s="5">
        <f t="shared" si="19"/>
        <v>4.45</v>
      </c>
      <c r="S28" s="5">
        <v>3</v>
      </c>
      <c r="T28" s="5">
        <f t="shared" si="20"/>
        <v>3.4319999999999999</v>
      </c>
      <c r="U28" s="5">
        <v>1</v>
      </c>
      <c r="V28" s="5">
        <f t="shared" si="21"/>
        <v>3.4319999999999999</v>
      </c>
      <c r="W28" s="23">
        <v>3.91</v>
      </c>
      <c r="X28" s="24" t="s">
        <v>87</v>
      </c>
      <c r="Y28" s="4" t="s">
        <v>13</v>
      </c>
    </row>
    <row r="29" spans="1:25" s="3" customFormat="1" ht="20.100000000000001" customHeight="1">
      <c r="A29" s="4">
        <v>1</v>
      </c>
      <c r="B29" s="4" t="s">
        <v>73</v>
      </c>
      <c r="C29" s="4">
        <v>85</v>
      </c>
      <c r="D29" s="4">
        <f t="shared" si="14"/>
        <v>185</v>
      </c>
      <c r="E29" s="22">
        <v>46.5</v>
      </c>
      <c r="F29" s="26">
        <f t="shared" si="15"/>
        <v>674.5</v>
      </c>
      <c r="G29" s="4">
        <v>1.3149999999999999</v>
      </c>
      <c r="H29" s="4">
        <v>33.4</v>
      </c>
      <c r="I29" s="4">
        <v>60000</v>
      </c>
      <c r="J29" s="4">
        <v>35000</v>
      </c>
      <c r="K29" s="4">
        <v>20000</v>
      </c>
      <c r="L29" s="26">
        <v>0.6</v>
      </c>
      <c r="M29" s="4">
        <v>1</v>
      </c>
      <c r="N29" s="4">
        <v>1</v>
      </c>
      <c r="O29" s="5">
        <f t="shared" si="16"/>
        <v>2.1000000000000001E-2</v>
      </c>
      <c r="P29" s="5">
        <f t="shared" si="17"/>
        <v>0.53300000000000003</v>
      </c>
      <c r="Q29" s="5">
        <f t="shared" si="18"/>
        <v>0.219</v>
      </c>
      <c r="R29" s="5">
        <f t="shared" si="19"/>
        <v>5.5670000000000002</v>
      </c>
      <c r="S29" s="5">
        <v>3</v>
      </c>
      <c r="T29" s="5">
        <f t="shared" si="20"/>
        <v>3.5329999999999999</v>
      </c>
      <c r="U29" s="5">
        <v>1</v>
      </c>
      <c r="V29" s="5">
        <f t="shared" si="21"/>
        <v>3.5329999999999999</v>
      </c>
      <c r="W29" s="23">
        <v>4.55</v>
      </c>
      <c r="X29" s="24" t="s">
        <v>87</v>
      </c>
      <c r="Y29" s="4">
        <v>1</v>
      </c>
    </row>
    <row r="30" spans="1:25" s="3" customFormat="1" ht="20.100000000000001" customHeight="1">
      <c r="A30" s="4" t="s">
        <v>12</v>
      </c>
      <c r="B30" s="4" t="s">
        <v>73</v>
      </c>
      <c r="C30" s="4">
        <v>85</v>
      </c>
      <c r="D30" s="4">
        <f t="shared" si="14"/>
        <v>185</v>
      </c>
      <c r="E30" s="22">
        <v>46.5</v>
      </c>
      <c r="F30" s="26">
        <f t="shared" si="15"/>
        <v>674.5</v>
      </c>
      <c r="G30" s="4">
        <v>1.9</v>
      </c>
      <c r="H30" s="4">
        <v>48.3</v>
      </c>
      <c r="I30" s="4">
        <v>60000</v>
      </c>
      <c r="J30" s="4">
        <v>35000</v>
      </c>
      <c r="K30" s="4">
        <v>20000</v>
      </c>
      <c r="L30" s="26">
        <v>0.6</v>
      </c>
      <c r="M30" s="4">
        <v>1</v>
      </c>
      <c r="N30" s="4">
        <v>1</v>
      </c>
      <c r="O30" s="5">
        <f t="shared" si="16"/>
        <v>3.1E-2</v>
      </c>
      <c r="P30" s="5">
        <f t="shared" si="17"/>
        <v>0.78700000000000003</v>
      </c>
      <c r="Q30" s="5">
        <f t="shared" si="18"/>
        <v>0.317</v>
      </c>
      <c r="R30" s="5">
        <f t="shared" si="19"/>
        <v>8.0500000000000007</v>
      </c>
      <c r="S30" s="5">
        <v>3</v>
      </c>
      <c r="T30" s="5">
        <f t="shared" si="20"/>
        <v>3.7869999999999999</v>
      </c>
      <c r="U30" s="5">
        <v>1</v>
      </c>
      <c r="V30" s="5">
        <f t="shared" si="21"/>
        <v>3.7869999999999999</v>
      </c>
      <c r="W30" s="23">
        <v>5.08</v>
      </c>
      <c r="X30" s="24" t="s">
        <v>87</v>
      </c>
      <c r="Y30" s="4" t="s">
        <v>12</v>
      </c>
    </row>
    <row r="31" spans="1:25" s="21" customFormat="1" ht="20.100000000000001" customHeight="1">
      <c r="A31" s="19">
        <v>4</v>
      </c>
      <c r="B31" s="19" t="s">
        <v>74</v>
      </c>
      <c r="C31" s="19">
        <v>85</v>
      </c>
      <c r="D31" s="19">
        <f t="shared" si="14"/>
        <v>185</v>
      </c>
      <c r="E31" s="22">
        <v>46.5</v>
      </c>
      <c r="F31" s="26">
        <f t="shared" si="15"/>
        <v>674.5</v>
      </c>
      <c r="G31" s="19">
        <v>4.5</v>
      </c>
      <c r="H31" s="19">
        <v>114.3</v>
      </c>
      <c r="I31" s="19">
        <v>66000</v>
      </c>
      <c r="J31" s="19">
        <v>52000</v>
      </c>
      <c r="K31" s="19">
        <v>22000</v>
      </c>
      <c r="L31" s="19">
        <v>0.72</v>
      </c>
      <c r="M31" s="19">
        <v>1</v>
      </c>
      <c r="N31" s="19">
        <v>1</v>
      </c>
      <c r="O31" s="20">
        <f t="shared" si="16"/>
        <v>4.1000000000000002E-2</v>
      </c>
      <c r="P31" s="20">
        <f t="shared" si="17"/>
        <v>1.0409999999999999</v>
      </c>
      <c r="Q31" s="20">
        <f t="shared" si="18"/>
        <v>0.75</v>
      </c>
      <c r="R31" s="20">
        <f t="shared" si="19"/>
        <v>19.05</v>
      </c>
      <c r="S31" s="20">
        <v>3</v>
      </c>
      <c r="T31" s="20">
        <f t="shared" si="20"/>
        <v>4.0410000000000004</v>
      </c>
      <c r="U31" s="20">
        <v>1</v>
      </c>
      <c r="V31" s="5">
        <f t="shared" si="21"/>
        <v>4.0410000000000004</v>
      </c>
      <c r="W31" s="22">
        <v>4.8</v>
      </c>
      <c r="X31" s="23" t="s">
        <v>51</v>
      </c>
      <c r="Y31" s="19">
        <v>4</v>
      </c>
    </row>
    <row r="32" spans="1:25" s="21" customFormat="1" ht="20.100000000000001" customHeight="1">
      <c r="A32" s="19">
        <v>4</v>
      </c>
      <c r="B32" s="19" t="s">
        <v>74</v>
      </c>
      <c r="C32" s="19">
        <v>85</v>
      </c>
      <c r="D32" s="19">
        <f t="shared" ref="D32" si="22">(C32*1.8)+32</f>
        <v>185</v>
      </c>
      <c r="E32" s="22">
        <v>46.5</v>
      </c>
      <c r="F32" s="26">
        <f t="shared" ref="F32" si="23">ROUNDUP(E32*14.5038,1)</f>
        <v>674.5</v>
      </c>
      <c r="G32" s="19">
        <v>4.5</v>
      </c>
      <c r="H32" s="19">
        <v>114.3</v>
      </c>
      <c r="I32" s="19">
        <v>66000</v>
      </c>
      <c r="J32" s="19">
        <v>52000</v>
      </c>
      <c r="K32" s="19">
        <v>22000</v>
      </c>
      <c r="L32" s="19">
        <v>0.6</v>
      </c>
      <c r="M32" s="19">
        <v>1</v>
      </c>
      <c r="N32" s="19">
        <v>1</v>
      </c>
      <c r="O32" s="20">
        <f t="shared" ref="O32" si="24">ROUND(((F32*G32)/(2*J32*L32*M32*N32)),3)</f>
        <v>4.9000000000000002E-2</v>
      </c>
      <c r="P32" s="20">
        <f t="shared" ref="P32" si="25">ROUND(O32*25.4,3)</f>
        <v>1.2450000000000001</v>
      </c>
      <c r="Q32" s="20">
        <f t="shared" ref="Q32" si="26">ROUND(G32/6,3)</f>
        <v>0.75</v>
      </c>
      <c r="R32" s="20">
        <f t="shared" ref="R32" si="27">ROUND(H32/6,3)</f>
        <v>19.05</v>
      </c>
      <c r="S32" s="20">
        <v>3</v>
      </c>
      <c r="T32" s="20">
        <f t="shared" ref="T32" si="28">P32+S32</f>
        <v>4.2450000000000001</v>
      </c>
      <c r="U32" s="20">
        <v>1</v>
      </c>
      <c r="V32" s="5">
        <f t="shared" ref="V32" si="29">ROUND(T32/U32,3)</f>
        <v>4.2450000000000001</v>
      </c>
      <c r="W32" s="22">
        <v>4.8</v>
      </c>
      <c r="X32" s="24" t="s">
        <v>51</v>
      </c>
      <c r="Y32" s="19">
        <v>4</v>
      </c>
    </row>
    <row r="33" s="1" customFormat="1" ht="50.1" customHeight="1"/>
    <row r="34" s="1" customFormat="1" ht="69.75" customHeight="1"/>
    <row r="35" s="1" customFormat="1" ht="50.1" customHeight="1"/>
    <row r="36" s="1" customFormat="1" ht="20.100000000000001" customHeight="1"/>
    <row r="37" s="1" customFormat="1" ht="20.100000000000001" customHeight="1"/>
    <row r="38" s="1" customFormat="1" ht="20.100000000000001" customHeight="1"/>
    <row r="39" s="1" customFormat="1" ht="20.100000000000001" customHeight="1"/>
    <row r="40" s="1" customFormat="1" ht="20.100000000000001" customHeight="1"/>
    <row r="41" s="1" customFormat="1" ht="20.100000000000001" customHeight="1"/>
    <row r="42" s="1" customFormat="1" ht="20.100000000000001" customHeight="1"/>
    <row r="43" s="1" customFormat="1" ht="20.100000000000001" customHeight="1"/>
    <row r="44" s="1" customFormat="1" ht="20.100000000000001" customHeight="1"/>
    <row r="45" s="1" customFormat="1" ht="20.100000000000001" customHeight="1"/>
    <row r="46" s="1" customFormat="1" ht="20.100000000000001" customHeight="1"/>
    <row r="47" s="1" customFormat="1" ht="20.100000000000001" customHeight="1"/>
    <row r="48" s="1" customFormat="1" ht="20.100000000000001" customHeight="1"/>
    <row r="49" s="1" customFormat="1" ht="50.1" customHeight="1"/>
    <row r="50" s="1" customFormat="1" ht="50.1" customHeight="1"/>
    <row r="51" s="1" customFormat="1" ht="50.1" customHeight="1"/>
    <row r="52" s="1" customFormat="1" ht="69.75" customHeight="1"/>
    <row r="53" s="1" customFormat="1" ht="50.1" customHeight="1"/>
    <row r="54" s="1" customFormat="1" ht="20.100000000000001" customHeight="1"/>
    <row r="55" s="1" customFormat="1" ht="20.100000000000001" customHeight="1"/>
    <row r="56" s="1" customFormat="1" ht="20.100000000000001" customHeight="1"/>
    <row r="57" s="1" customFormat="1" ht="20.100000000000001" customHeight="1"/>
    <row r="58" s="1" customFormat="1" ht="20.100000000000001" customHeight="1"/>
    <row r="59" s="1" customFormat="1" ht="20.100000000000001" customHeight="1"/>
    <row r="60" s="1" customFormat="1" ht="20.100000000000001" customHeight="1"/>
    <row r="61" s="1" customFormat="1" ht="20.100000000000001" customHeight="1"/>
    <row r="62" s="1" customFormat="1" ht="20.100000000000001" customHeight="1"/>
    <row r="63" s="1" customFormat="1" ht="20.100000000000001" customHeight="1"/>
    <row r="64" s="1" customFormat="1" ht="20.100000000000001" customHeight="1"/>
    <row r="65" s="1" customFormat="1" ht="20.100000000000001" customHeight="1"/>
    <row r="66" s="1" customFormat="1" ht="20.100000000000001" customHeight="1"/>
    <row r="67" s="1" customFormat="1" ht="50.1" customHeight="1"/>
    <row r="68" s="1" customFormat="1" ht="50.1" customHeight="1"/>
    <row r="69" s="1" customFormat="1" ht="50.1" customHeight="1"/>
    <row r="70" s="1" customFormat="1" ht="69.75" customHeight="1"/>
    <row r="71" s="1" customFormat="1" ht="50.1" customHeight="1"/>
    <row r="72" s="1" customFormat="1" ht="20.100000000000001" customHeight="1"/>
    <row r="73" s="1" customFormat="1" ht="20.100000000000001" customHeight="1"/>
    <row r="74" s="1" customFormat="1" ht="20.100000000000001" customHeight="1"/>
    <row r="75" s="1" customFormat="1" ht="20.100000000000001" customHeight="1"/>
    <row r="76" s="1" customFormat="1" ht="20.100000000000001" customHeight="1"/>
    <row r="77" s="1" customFormat="1" ht="20.100000000000001" customHeight="1"/>
    <row r="78" s="1" customFormat="1" ht="20.100000000000001" customHeight="1"/>
    <row r="79" s="1" customFormat="1" ht="20.100000000000001" customHeight="1"/>
    <row r="80" s="1" customFormat="1" ht="20.100000000000001" customHeight="1"/>
    <row r="81" s="1" customFormat="1" ht="20.100000000000001" customHeight="1"/>
    <row r="82" s="1" customFormat="1" ht="20.100000000000001" customHeight="1"/>
    <row r="83" s="1" customFormat="1" ht="20.100000000000001" customHeight="1"/>
    <row r="84" s="1" customFormat="1" ht="20.100000000000001" customHeight="1"/>
    <row r="85" s="1" customFormat="1" ht="20.100000000000001" customHeight="1"/>
    <row r="86" s="1" customFormat="1" ht="20.100000000000001" customHeight="1"/>
    <row r="87" s="3" customFormat="1" ht="50.1" customHeight="1"/>
    <row r="88" s="3" customFormat="1" ht="50.1" customHeight="1"/>
    <row r="89" s="1" customFormat="1" ht="50.1" customHeight="1"/>
    <row r="90" s="3" customFormat="1" ht="59.25" customHeight="1"/>
    <row r="91" s="3" customFormat="1" ht="50.1" customHeight="1"/>
    <row r="92" s="3" customFormat="1" ht="20.100000000000001" customHeight="1"/>
    <row r="93" s="3" customFormat="1" ht="20.100000000000001" customHeight="1"/>
    <row r="94" s="3" customFormat="1" ht="20.100000000000001" customHeight="1"/>
    <row r="95" s="3" customFormat="1" ht="20.100000000000001" customHeight="1"/>
    <row r="96" s="3" customFormat="1" ht="20.100000000000001" customHeight="1"/>
    <row r="97" s="3" customFormat="1" ht="20.100000000000001" customHeight="1"/>
    <row r="98" s="3" customFormat="1" ht="20.100000000000001" customHeight="1"/>
    <row r="99" s="3" customFormat="1" ht="20.100000000000001" customHeight="1"/>
    <row r="100" s="3" customFormat="1" ht="20.100000000000001" customHeight="1"/>
    <row r="101" s="3" customFormat="1" ht="20.100000000000001" customHeight="1"/>
    <row r="102" s="3" customFormat="1" ht="20.100000000000001" customHeight="1"/>
    <row r="103" s="3" customFormat="1" ht="20.100000000000001" customHeight="1"/>
    <row r="104" s="3" customFormat="1" ht="20.100000000000001" customHeight="1"/>
    <row r="105" s="1" customFormat="1" ht="50.1" customHeight="1"/>
    <row r="106" s="1" customFormat="1" ht="50.1" customHeight="1"/>
    <row r="107" s="1" customFormat="1" ht="50.1" customHeight="1"/>
    <row r="108" s="1" customFormat="1" ht="54.95" customHeight="1"/>
    <row r="109" s="1" customFormat="1" ht="50.1" customHeight="1"/>
    <row r="110" s="1" customFormat="1" ht="20.100000000000001" customHeight="1"/>
    <row r="111" s="1" customFormat="1" ht="20.100000000000001" customHeight="1"/>
    <row r="112" s="1" customFormat="1" ht="20.100000000000001" customHeight="1"/>
    <row r="113" s="1" customFormat="1" ht="20.100000000000001" customHeight="1"/>
    <row r="114" s="1" customFormat="1" ht="20.100000000000001" customHeight="1"/>
    <row r="115" s="1" customFormat="1" ht="20.100000000000001" customHeight="1"/>
    <row r="116" s="1" customFormat="1" ht="20.100000000000001" customHeight="1"/>
    <row r="117" s="1" customFormat="1" ht="50.1" customHeight="1"/>
    <row r="118" s="1" customFormat="1" ht="50.1" customHeight="1"/>
    <row r="119" s="1" customFormat="1" ht="50.1" customHeight="1"/>
    <row r="120" s="1" customFormat="1" ht="69.75" customHeight="1"/>
    <row r="121" s="1" customFormat="1" ht="50.1" customHeight="1"/>
    <row r="122" s="12" customFormat="1" ht="20.100000000000001" customHeight="1"/>
    <row r="123" s="12" customFormat="1" ht="20.100000000000001" customHeight="1"/>
    <row r="124" s="12" customFormat="1" ht="20.100000000000001" customHeight="1"/>
    <row r="125" s="12" customFormat="1" ht="20.100000000000001" customHeight="1"/>
    <row r="126" s="12" customFormat="1" ht="20.100000000000001" customHeight="1"/>
    <row r="127" s="12" customFormat="1" ht="20.100000000000001" customHeight="1"/>
    <row r="128" s="12" customFormat="1" ht="20.100000000000001" customHeight="1"/>
    <row r="129" s="12" customFormat="1" ht="20.100000000000001" customHeight="1"/>
    <row r="130" s="3" customFormat="1" ht="50.1" customHeight="1"/>
    <row r="131" s="3" customFormat="1" ht="50.1" customHeight="1"/>
    <row r="132" s="1" customFormat="1" ht="50.1" customHeight="1"/>
    <row r="133" s="3" customFormat="1" ht="59.25" customHeight="1"/>
    <row r="134" s="3" customFormat="1" ht="50.1" customHeight="1"/>
    <row r="135" s="3" customFormat="1" ht="20.100000000000001" customHeight="1"/>
    <row r="136" s="3" customFormat="1" ht="20.100000000000001" customHeight="1"/>
    <row r="137" s="3" customFormat="1" ht="20.100000000000001" customHeight="1"/>
    <row r="138" s="3" customFormat="1" ht="20.100000000000001" customHeight="1"/>
    <row r="139" s="3" customFormat="1" ht="20.100000000000001" customHeight="1"/>
    <row r="140" s="3" customFormat="1" ht="20.100000000000001" customHeight="1"/>
    <row r="141" s="3" customFormat="1" ht="20.100000000000001" customHeight="1"/>
    <row r="142" s="3" customFormat="1" ht="20.100000000000001" customHeight="1"/>
    <row r="143" s="12" customFormat="1" ht="50.1" customHeight="1"/>
    <row r="144" s="1" customFormat="1" ht="50.1" customHeight="1"/>
    <row r="145" s="1" customFormat="1" ht="50.1" customHeight="1"/>
    <row r="146" s="1" customFormat="1" ht="65.099999999999994" customHeight="1"/>
    <row r="147" s="1" customFormat="1" ht="69.75" customHeight="1"/>
    <row r="148" s="1" customFormat="1" ht="20.100000000000001" customHeight="1"/>
    <row r="149" s="12" customFormat="1" ht="20.100000000000001" customHeight="1"/>
    <row r="150" s="12" customFormat="1" ht="20.100000000000001" customHeight="1"/>
    <row r="151" s="12" customFormat="1" ht="20.100000000000001" customHeight="1"/>
    <row r="152" s="12" customFormat="1" ht="20.100000000000001" customHeight="1"/>
    <row r="153" s="12" customFormat="1" ht="20.100000000000001" customHeight="1"/>
    <row r="154" s="12" customFormat="1" ht="20.100000000000001" customHeight="1"/>
    <row r="155" s="12" customFormat="1" ht="20.100000000000001" customHeight="1"/>
    <row r="156" s="1" customFormat="1" ht="20.100000000000001" customHeight="1"/>
    <row r="157" s="12" customFormat="1" ht="50.1" customHeight="1"/>
    <row r="158" s="1" customFormat="1" ht="50.1" customHeight="1"/>
    <row r="159" s="1" customFormat="1" ht="50.1" customHeight="1"/>
    <row r="160" s="1" customFormat="1" ht="65.099999999999994" customHeight="1"/>
    <row r="161" s="1" customFormat="1" ht="69.75" customHeight="1"/>
    <row r="162" s="1" customFormat="1" ht="20.100000000000001" customHeight="1"/>
    <row r="163" s="12" customFormat="1" ht="20.100000000000001" customHeight="1"/>
    <row r="164" s="12" customFormat="1" ht="20.100000000000001" customHeight="1"/>
    <row r="165" s="12" customFormat="1" ht="20.100000000000001" customHeight="1"/>
    <row r="166" s="12" customFormat="1" ht="20.100000000000001" customHeight="1"/>
    <row r="167" s="12" customFormat="1" ht="20.100000000000001" customHeight="1"/>
    <row r="168" s="12" customFormat="1" ht="20.100000000000001" customHeight="1"/>
    <row r="169" s="12" customFormat="1" ht="20.100000000000001" customHeight="1"/>
    <row r="170" s="1" customFormat="1" ht="20.100000000000001" customHeight="1"/>
    <row r="171" s="3" customFormat="1" ht="50.1" customHeight="1"/>
    <row r="172" s="3" customFormat="1" ht="50.1" customHeight="1"/>
    <row r="173" s="1" customFormat="1" ht="50.1" customHeight="1"/>
    <row r="174" s="3" customFormat="1" ht="59.25" customHeight="1"/>
    <row r="175" s="3" customFormat="1" ht="50.1" customHeight="1"/>
    <row r="176" s="3" customFormat="1" ht="20.100000000000001" customHeight="1"/>
    <row r="177" s="3" customFormat="1" ht="20.100000000000001" customHeight="1"/>
    <row r="178" s="3" customFormat="1" ht="20.100000000000001" customHeight="1"/>
    <row r="179" s="3" customFormat="1" ht="20.100000000000001" customHeight="1"/>
    <row r="180" s="3" customFormat="1" ht="20.100000000000001" customHeight="1"/>
    <row r="181" s="3" customFormat="1" ht="20.100000000000001" customHeight="1"/>
    <row r="182" s="3" customFormat="1" ht="20.100000000000001" customHeight="1"/>
    <row r="183" s="3" customFormat="1" ht="20.100000000000001" customHeight="1"/>
  </sheetData>
  <mergeCells count="58">
    <mergeCell ref="T9:V9"/>
    <mergeCell ref="W9:Y9"/>
    <mergeCell ref="K7:L7"/>
    <mergeCell ref="O7:P7"/>
    <mergeCell ref="Q7:R7"/>
    <mergeCell ref="A9:G9"/>
    <mergeCell ref="A7:G7"/>
    <mergeCell ref="H6:S6"/>
    <mergeCell ref="A1:G6"/>
    <mergeCell ref="H8:I8"/>
    <mergeCell ref="K8:L8"/>
    <mergeCell ref="O8:P8"/>
    <mergeCell ref="Q8:R8"/>
    <mergeCell ref="H1:S5"/>
    <mergeCell ref="H7:I7"/>
    <mergeCell ref="T1:Y6"/>
    <mergeCell ref="T7:Y8"/>
    <mergeCell ref="A8:G8"/>
    <mergeCell ref="A23:B23"/>
    <mergeCell ref="A24:B24"/>
    <mergeCell ref="C24:Y24"/>
    <mergeCell ref="U10:V10"/>
    <mergeCell ref="W10:X10"/>
    <mergeCell ref="R11:T11"/>
    <mergeCell ref="R23:T23"/>
    <mergeCell ref="C10:E10"/>
    <mergeCell ref="F10:H10"/>
    <mergeCell ref="I10:K10"/>
    <mergeCell ref="L10:N10"/>
    <mergeCell ref="O10:Q10"/>
    <mergeCell ref="R10:T10"/>
    <mergeCell ref="C25:D25"/>
    <mergeCell ref="E25:F25"/>
    <mergeCell ref="A10:B10"/>
    <mergeCell ref="O22:Q22"/>
    <mergeCell ref="R22:T22"/>
    <mergeCell ref="A22:B22"/>
    <mergeCell ref="C22:E22"/>
    <mergeCell ref="F22:H22"/>
    <mergeCell ref="I22:K22"/>
    <mergeCell ref="L22:N22"/>
    <mergeCell ref="A11:B11"/>
    <mergeCell ref="C11:E11"/>
    <mergeCell ref="F11:H11"/>
    <mergeCell ref="I11:K11"/>
    <mergeCell ref="L11:N11"/>
    <mergeCell ref="O11:Q11"/>
    <mergeCell ref="C23:E23"/>
    <mergeCell ref="F23:H23"/>
    <mergeCell ref="I23:K23"/>
    <mergeCell ref="L23:N23"/>
    <mergeCell ref="O23:Q23"/>
    <mergeCell ref="A12:B12"/>
    <mergeCell ref="C12:Y12"/>
    <mergeCell ref="C13:D13"/>
    <mergeCell ref="E13:F13"/>
    <mergeCell ref="U22:V22"/>
    <mergeCell ref="W22:X22"/>
  </mergeCells>
  <phoneticPr fontId="28" type="noConversion"/>
  <printOptions horizontalCentered="1"/>
  <pageMargins left="0.25" right="0.25" top="0.5" bottom="0" header="0.3" footer="0.3"/>
  <pageSetup paperSize="9" scale="53" firstPageNumber="14" orientation="landscape" horizontalDpi="300" verticalDpi="300" r:id="rId1"/>
  <headerFooter differentOddEven="1">
    <firstHeader>&amp;R&amp;[13] OF &amp;[28]</firstHeader>
  </headerFooter>
  <rowBreaks count="2" manualBreakCount="2">
    <brk id="21" max="24" man="1"/>
    <brk id="32" max="2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WALL THICKNESS</vt:lpstr>
      <vt:lpstr>'WALL THICKNESS'!Print_Area</vt:lpstr>
      <vt:lpstr>'WALL THICKNESS'!Print_Titles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Abdollah Pirouzfar</cp:lastModifiedBy>
  <cp:lastPrinted>2023-08-28T08:25:56Z</cp:lastPrinted>
  <dcterms:created xsi:type="dcterms:W3CDTF">1996-10-14T23:33:28Z</dcterms:created>
  <dcterms:modified xsi:type="dcterms:W3CDTF">2023-08-28T08:43:37Z</dcterms:modified>
</cp:coreProperties>
</file>