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ENDOR Docs (After PO)\0031 - DCS , ESD ایستگاه\DCC\1- Issued Transmittals\BK-HD-PEDCO-SVTR-IGK-0009\Native\"/>
    </mc:Choice>
  </mc:AlternateContent>
  <xr:revisionPtr revIDLastSave="0" documentId="13_ncr:1_{6CD06365-1DEF-49AE-AB93-EEFFA944DDD8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Sheet1" sheetId="1" state="hidden" r:id="rId1"/>
    <sheet name="Cover" sheetId="8" r:id="rId2"/>
    <sheet name="REVISION" sheetId="7" r:id="rId3"/>
    <sheet name="WBS" sheetId="6" r:id="rId4"/>
    <sheet name="Note 1" sheetId="9" state="hidden" r:id="rId5"/>
  </sheets>
  <definedNames>
    <definedName name="_Fill" localSheetId="4" hidden="1">#REF!</definedName>
    <definedName name="_Fill" localSheetId="2" hidden="1">#REF!</definedName>
    <definedName name="_Fill" hidden="1">#REF!</definedName>
    <definedName name="_xlnm._FilterDatabase" localSheetId="0" hidden="1">Sheet1!$A$1:$G$358</definedName>
    <definedName name="_Parse_Out" localSheetId="4" hidden="1">#REF!</definedName>
    <definedName name="_Parse_Out" localSheetId="2" hidden="1">#REF!</definedName>
    <definedName name="_Parse_Out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1">Cover!$A$1:$AM$48</definedName>
    <definedName name="_xlnm.Print_Area" localSheetId="4">'Note 1'!$A$1:$AM$74</definedName>
    <definedName name="_xlnm.Print_Area" localSheetId="2">REVISION!$A$1:$AM$69</definedName>
    <definedName name="_xlnm.Print_Area" localSheetId="0">Sheet1!$A$1:$F$358</definedName>
    <definedName name="_xlnm.Print_Area" localSheetId="3">WBS!$A$1:$F$89</definedName>
    <definedName name="_xlnm.Print_Titles" localSheetId="0">Sheet1!$1:$2</definedName>
    <definedName name="wrn.CALCULATION._.COVER." localSheetId="1" hidden="1">{#N/A,#N/A,FALSE,"CALC TITLE PAGE";#N/A,#N/A,FALSE,"TABLE OF CONTENTS"}</definedName>
    <definedName name="wrn.CALCULATION._.COVER." localSheetId="4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40" i="6"/>
  <c r="C81" i="6"/>
  <c r="S7" i="9" l="1"/>
  <c r="U7" i="9"/>
  <c r="W7" i="9"/>
  <c r="Z7" i="9"/>
  <c r="U11" i="7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U48" i="7" s="1"/>
  <c r="U49" i="7" s="1"/>
  <c r="U50" i="7" s="1"/>
  <c r="U51" i="7" s="1"/>
  <c r="U52" i="7" s="1"/>
  <c r="U53" i="7" s="1"/>
  <c r="U54" i="7" s="1"/>
  <c r="U55" i="7" s="1"/>
  <c r="U56" i="7" s="1"/>
  <c r="U57" i="7" s="1"/>
  <c r="U58" i="7" s="1"/>
  <c r="U59" i="7" s="1"/>
  <c r="U60" i="7" s="1"/>
  <c r="U61" i="7" s="1"/>
  <c r="U62" i="7" s="1"/>
  <c r="U63" i="7" s="1"/>
  <c r="U64" i="7" s="1"/>
  <c r="U65" i="7" s="1"/>
  <c r="U66" i="7" s="1"/>
  <c r="U67" i="7" s="1"/>
  <c r="U68" i="7" s="1"/>
  <c r="U69" i="7" s="1"/>
  <c r="E70" i="6" l="1"/>
  <c r="E71" i="6"/>
  <c r="E73" i="6"/>
  <c r="E74" i="6"/>
  <c r="E76" i="6"/>
  <c r="E78" i="6"/>
  <c r="E80" i="6"/>
  <c r="E82" i="6"/>
  <c r="E84" i="6"/>
  <c r="E88" i="6"/>
  <c r="E89" i="6"/>
  <c r="E53" i="6"/>
  <c r="E54" i="6"/>
  <c r="E55" i="6"/>
  <c r="E57" i="6"/>
  <c r="E58" i="6"/>
  <c r="E59" i="6"/>
  <c r="E61" i="6"/>
  <c r="E62" i="6"/>
  <c r="E63" i="6"/>
  <c r="E64" i="6"/>
  <c r="E65" i="6"/>
  <c r="E66" i="6"/>
  <c r="E67" i="6"/>
  <c r="E49" i="6" l="1"/>
  <c r="E50" i="6"/>
  <c r="E48" i="6"/>
  <c r="E46" i="6"/>
  <c r="E42" i="6"/>
  <c r="E43" i="6"/>
  <c r="E44" i="6"/>
  <c r="E45" i="6"/>
  <c r="E41" i="6"/>
  <c r="E36" i="6"/>
  <c r="E37" i="6"/>
  <c r="E38" i="6"/>
  <c r="E39" i="6"/>
  <c r="E35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13" i="6"/>
  <c r="C77" i="6" l="1"/>
  <c r="F77" i="6" l="1"/>
  <c r="D77" i="6"/>
  <c r="C60" i="6"/>
  <c r="C56" i="6"/>
  <c r="C52" i="6"/>
  <c r="C69" i="6"/>
  <c r="C72" i="6"/>
  <c r="C75" i="6"/>
  <c r="E77" i="6" l="1"/>
  <c r="F72" i="6"/>
  <c r="D72" i="6"/>
  <c r="D60" i="6"/>
  <c r="F60" i="6"/>
  <c r="D69" i="6"/>
  <c r="F69" i="6"/>
  <c r="D52" i="6"/>
  <c r="F52" i="6"/>
  <c r="D75" i="6"/>
  <c r="F75" i="6"/>
  <c r="F56" i="6"/>
  <c r="D56" i="6"/>
  <c r="C68" i="6"/>
  <c r="C51" i="6"/>
  <c r="C80" i="6"/>
  <c r="C87" i="6"/>
  <c r="C83" i="6"/>
  <c r="C12" i="6"/>
  <c r="C47" i="6"/>
  <c r="E72" i="6" l="1"/>
  <c r="E60" i="6"/>
  <c r="F51" i="6"/>
  <c r="E52" i="6"/>
  <c r="F12" i="6"/>
  <c r="D12" i="6"/>
  <c r="F79" i="6"/>
  <c r="D79" i="6"/>
  <c r="D51" i="6"/>
  <c r="D47" i="6"/>
  <c r="F47" i="6"/>
  <c r="F83" i="6"/>
  <c r="D83" i="6"/>
  <c r="E75" i="6"/>
  <c r="F68" i="6"/>
  <c r="E69" i="6"/>
  <c r="D34" i="6"/>
  <c r="F34" i="6"/>
  <c r="E56" i="6"/>
  <c r="D40" i="6"/>
  <c r="F40" i="6"/>
  <c r="F87" i="6"/>
  <c r="D87" i="6"/>
  <c r="D68" i="6"/>
  <c r="C11" i="6"/>
  <c r="C10" i="6" s="1"/>
  <c r="C9" i="6" s="1"/>
  <c r="E34" i="6" l="1"/>
  <c r="E79" i="6"/>
  <c r="D11" i="6"/>
  <c r="D10" i="6" s="1"/>
  <c r="F11" i="6"/>
  <c r="E12" i="6"/>
  <c r="E87" i="6"/>
  <c r="E83" i="6"/>
  <c r="E40" i="6"/>
  <c r="E68" i="6"/>
  <c r="E47" i="6"/>
  <c r="E51" i="6"/>
  <c r="G190" i="1"/>
  <c r="E190" i="1" s="1"/>
  <c r="E192" i="1" s="1"/>
  <c r="G343" i="1"/>
  <c r="E343" i="1" s="1"/>
  <c r="G341" i="1"/>
  <c r="E341" i="1" s="1"/>
  <c r="G340" i="1"/>
  <c r="E340" i="1" s="1"/>
  <c r="G333" i="1"/>
  <c r="E333" i="1" s="1"/>
  <c r="G334" i="1"/>
  <c r="E334" i="1" s="1"/>
  <c r="G335" i="1"/>
  <c r="E335" i="1" s="1"/>
  <c r="G336" i="1"/>
  <c r="E336" i="1" s="1"/>
  <c r="G337" i="1"/>
  <c r="E337" i="1" s="1"/>
  <c r="G338" i="1"/>
  <c r="E338" i="1" s="1"/>
  <c r="G332" i="1"/>
  <c r="E332" i="1" s="1"/>
  <c r="G328" i="1"/>
  <c r="E328" i="1" s="1"/>
  <c r="G327" i="1"/>
  <c r="E327" i="1" s="1"/>
  <c r="G321" i="1"/>
  <c r="G322" i="1"/>
  <c r="G323" i="1"/>
  <c r="G324" i="1"/>
  <c r="G325" i="1"/>
  <c r="G320" i="1"/>
  <c r="E320" i="1" s="1"/>
  <c r="G317" i="1"/>
  <c r="E317" i="1" s="1"/>
  <c r="G318" i="1"/>
  <c r="E318" i="1" s="1"/>
  <c r="G316" i="1"/>
  <c r="E316" i="1" s="1"/>
  <c r="G309" i="1"/>
  <c r="G310" i="1"/>
  <c r="G311" i="1"/>
  <c r="G312" i="1"/>
  <c r="G313" i="1"/>
  <c r="G314" i="1"/>
  <c r="G308" i="1"/>
  <c r="G305" i="1"/>
  <c r="G306" i="1"/>
  <c r="G304" i="1"/>
  <c r="G307" i="1"/>
  <c r="E307" i="1" s="1"/>
  <c r="G303" i="1"/>
  <c r="E303" i="1" s="1"/>
  <c r="G299" i="1"/>
  <c r="E299" i="1" s="1"/>
  <c r="G300" i="1"/>
  <c r="E300" i="1" s="1"/>
  <c r="G301" i="1"/>
  <c r="E301" i="1" s="1"/>
  <c r="G298" i="1"/>
  <c r="E298" i="1" s="1"/>
  <c r="G293" i="1"/>
  <c r="E293" i="1" s="1"/>
  <c r="G294" i="1"/>
  <c r="E294" i="1" s="1"/>
  <c r="G295" i="1"/>
  <c r="E295" i="1" s="1"/>
  <c r="G296" i="1"/>
  <c r="E296" i="1" s="1"/>
  <c r="G292" i="1"/>
  <c r="E292" i="1" s="1"/>
  <c r="G288" i="1"/>
  <c r="E288" i="1" s="1"/>
  <c r="G289" i="1"/>
  <c r="E289" i="1" s="1"/>
  <c r="G290" i="1"/>
  <c r="E290" i="1" s="1"/>
  <c r="G287" i="1"/>
  <c r="E287" i="1" s="1"/>
  <c r="E283" i="1"/>
  <c r="G280" i="1"/>
  <c r="E280" i="1" s="1"/>
  <c r="G274" i="1"/>
  <c r="E274" i="1" s="1"/>
  <c r="D273" i="1"/>
  <c r="G275" i="1"/>
  <c r="E275" i="1" s="1"/>
  <c r="G276" i="1"/>
  <c r="E276" i="1" s="1"/>
  <c r="G277" i="1"/>
  <c r="E277" i="1" s="1"/>
  <c r="G278" i="1"/>
  <c r="E278" i="1" s="1"/>
  <c r="G273" i="1"/>
  <c r="E273" i="1" s="1"/>
  <c r="G251" i="1"/>
  <c r="E251" i="1" s="1"/>
  <c r="E253" i="1" s="1"/>
  <c r="G254" i="1"/>
  <c r="E254" i="1" s="1"/>
  <c r="G255" i="1"/>
  <c r="E255" i="1" s="1"/>
  <c r="G256" i="1"/>
  <c r="E256" i="1" s="1"/>
  <c r="G257" i="1"/>
  <c r="E257" i="1" s="1"/>
  <c r="G258" i="1"/>
  <c r="E258" i="1" s="1"/>
  <c r="G259" i="1"/>
  <c r="E259" i="1" s="1"/>
  <c r="G260" i="1"/>
  <c r="E260" i="1" s="1"/>
  <c r="G261" i="1"/>
  <c r="E261" i="1" s="1"/>
  <c r="G262" i="1"/>
  <c r="E262" i="1" s="1"/>
  <c r="G263" i="1"/>
  <c r="E263" i="1" s="1"/>
  <c r="G264" i="1"/>
  <c r="E264" i="1" s="1"/>
  <c r="G265" i="1"/>
  <c r="E265" i="1" s="1"/>
  <c r="G266" i="1"/>
  <c r="E266" i="1" s="1"/>
  <c r="G267" i="1"/>
  <c r="E267" i="1" s="1"/>
  <c r="G268" i="1"/>
  <c r="E268" i="1" s="1"/>
  <c r="G269" i="1"/>
  <c r="E269" i="1" s="1"/>
  <c r="G270" i="1"/>
  <c r="E270" i="1" s="1"/>
  <c r="G271" i="1"/>
  <c r="E271" i="1" s="1"/>
  <c r="G247" i="1"/>
  <c r="E247" i="1" s="1"/>
  <c r="E250" i="1" s="1"/>
  <c r="G347" i="1"/>
  <c r="G345" i="1"/>
  <c r="G342" i="1"/>
  <c r="G339" i="1"/>
  <c r="G331" i="1"/>
  <c r="G329" i="1"/>
  <c r="G326" i="1"/>
  <c r="G319" i="1"/>
  <c r="G315" i="1"/>
  <c r="G302" i="1"/>
  <c r="G297" i="1"/>
  <c r="G291" i="1"/>
  <c r="G286" i="1"/>
  <c r="G279" i="1"/>
  <c r="G272" i="1"/>
  <c r="G246" i="1"/>
  <c r="G218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E232" i="1" s="1"/>
  <c r="G231" i="1"/>
  <c r="G230" i="1"/>
  <c r="G229" i="1"/>
  <c r="G228" i="1"/>
  <c r="G227" i="1"/>
  <c r="G226" i="1"/>
  <c r="G223" i="1"/>
  <c r="G219" i="1"/>
  <c r="G217" i="1"/>
  <c r="E217" i="1" s="1"/>
  <c r="G216" i="1"/>
  <c r="E216" i="1" s="1"/>
  <c r="G215" i="1"/>
  <c r="E215" i="1" s="1"/>
  <c r="G214" i="1"/>
  <c r="E214" i="1" s="1"/>
  <c r="G213" i="1"/>
  <c r="E213" i="1" s="1"/>
  <c r="G212" i="1"/>
  <c r="E212" i="1" s="1"/>
  <c r="G211" i="1"/>
  <c r="E211" i="1" s="1"/>
  <c r="G210" i="1"/>
  <c r="E210" i="1" s="1"/>
  <c r="G209" i="1"/>
  <c r="E209" i="1" s="1"/>
  <c r="G208" i="1"/>
  <c r="E208" i="1" s="1"/>
  <c r="G207" i="1"/>
  <c r="E207" i="1" s="1"/>
  <c r="G206" i="1"/>
  <c r="E206" i="1" s="1"/>
  <c r="G205" i="1"/>
  <c r="E205" i="1" s="1"/>
  <c r="G204" i="1"/>
  <c r="E204" i="1" s="1"/>
  <c r="G203" i="1"/>
  <c r="E203" i="1" s="1"/>
  <c r="G202" i="1"/>
  <c r="E202" i="1" s="1"/>
  <c r="G201" i="1"/>
  <c r="E201" i="1" s="1"/>
  <c r="G200" i="1"/>
  <c r="E200" i="1" s="1"/>
  <c r="G199" i="1"/>
  <c r="E199" i="1" s="1"/>
  <c r="G198" i="1"/>
  <c r="E198" i="1" s="1"/>
  <c r="G197" i="1"/>
  <c r="E197" i="1" s="1"/>
  <c r="G194" i="1"/>
  <c r="E194" i="1" s="1"/>
  <c r="E196" i="1" s="1"/>
  <c r="G189" i="1"/>
  <c r="G64" i="1"/>
  <c r="G12" i="1"/>
  <c r="G22" i="1"/>
  <c r="G5" i="1"/>
  <c r="G187" i="1"/>
  <c r="E187" i="1" s="1"/>
  <c r="G183" i="1"/>
  <c r="E183" i="1" s="1"/>
  <c r="D5" i="1"/>
  <c r="G184" i="1"/>
  <c r="E184" i="1" s="1"/>
  <c r="G185" i="1"/>
  <c r="E185" i="1" s="1"/>
  <c r="G186" i="1"/>
  <c r="E186" i="1" s="1"/>
  <c r="G7" i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6" i="1"/>
  <c r="G4" i="1"/>
  <c r="E4" i="1" s="1"/>
  <c r="D307" i="1"/>
  <c r="D303" i="1"/>
  <c r="D333" i="1"/>
  <c r="D334" i="1"/>
  <c r="D335" i="1"/>
  <c r="D336" i="1"/>
  <c r="D337" i="1"/>
  <c r="D338" i="1"/>
  <c r="D332" i="1"/>
  <c r="D330" i="1"/>
  <c r="D328" i="1"/>
  <c r="D327" i="1"/>
  <c r="D321" i="1"/>
  <c r="D322" i="1"/>
  <c r="D323" i="1"/>
  <c r="D324" i="1"/>
  <c r="D325" i="1"/>
  <c r="D320" i="1"/>
  <c r="D317" i="1"/>
  <c r="D318" i="1"/>
  <c r="D316" i="1"/>
  <c r="D299" i="1"/>
  <c r="D300" i="1"/>
  <c r="D301" i="1"/>
  <c r="D298" i="1"/>
  <c r="D293" i="1"/>
  <c r="D294" i="1"/>
  <c r="D295" i="1"/>
  <c r="D296" i="1"/>
  <c r="D292" i="1"/>
  <c r="D341" i="1"/>
  <c r="D340" i="1"/>
  <c r="D344" i="1"/>
  <c r="D343" i="1"/>
  <c r="D346" i="1"/>
  <c r="D350" i="1"/>
  <c r="D352" i="1"/>
  <c r="D354" i="1"/>
  <c r="D356" i="1"/>
  <c r="D358" i="1"/>
  <c r="D283" i="1"/>
  <c r="D284" i="1" s="1"/>
  <c r="D280" i="1"/>
  <c r="D288" i="1"/>
  <c r="D289" i="1"/>
  <c r="D290" i="1"/>
  <c r="D287" i="1"/>
  <c r="D274" i="1"/>
  <c r="D275" i="1"/>
  <c r="D276" i="1"/>
  <c r="D277" i="1"/>
  <c r="D278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47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19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190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6" i="1"/>
  <c r="D184" i="1"/>
  <c r="D185" i="1"/>
  <c r="D186" i="1"/>
  <c r="D187" i="1"/>
  <c r="D183" i="1"/>
  <c r="F10" i="6" l="1"/>
  <c r="E11" i="6"/>
  <c r="E252" i="1"/>
  <c r="E248" i="1"/>
  <c r="E249" i="1"/>
  <c r="E191" i="1"/>
  <c r="E193" i="1"/>
  <c r="E195" i="1"/>
  <c r="E308" i="1"/>
  <c r="E314" i="1"/>
  <c r="E313" i="1"/>
  <c r="E311" i="1"/>
  <c r="E321" i="1"/>
  <c r="E322" i="1" s="1"/>
  <c r="E323" i="1" s="1"/>
  <c r="E324" i="1" s="1"/>
  <c r="E325" i="1" s="1"/>
  <c r="E310" i="1"/>
  <c r="E312" i="1"/>
  <c r="E304" i="1"/>
  <c r="E305" i="1" s="1"/>
  <c r="E306" i="1" s="1"/>
  <c r="E309" i="1"/>
  <c r="E281" i="1"/>
  <c r="E285" i="1"/>
  <c r="E284" i="1"/>
  <c r="E282" i="1"/>
  <c r="E233" i="1"/>
  <c r="E244" i="1"/>
  <c r="E243" i="1"/>
  <c r="E231" i="1"/>
  <c r="E242" i="1"/>
  <c r="E230" i="1"/>
  <c r="E241" i="1"/>
  <c r="E229" i="1"/>
  <c r="E240" i="1"/>
  <c r="E228" i="1"/>
  <c r="E238" i="1"/>
  <c r="E239" i="1"/>
  <c r="E227" i="1"/>
  <c r="E226" i="1"/>
  <c r="E237" i="1"/>
  <c r="E236" i="1"/>
  <c r="E235" i="1"/>
  <c r="E223" i="1"/>
  <c r="E219" i="1"/>
  <c r="E234" i="1"/>
  <c r="E245" i="1"/>
  <c r="E29" i="1"/>
  <c r="E109" i="1"/>
  <c r="E61" i="1"/>
  <c r="E174" i="1"/>
  <c r="E138" i="1"/>
  <c r="E102" i="1"/>
  <c r="E66" i="1"/>
  <c r="E173" i="1"/>
  <c r="E161" i="1"/>
  <c r="E149" i="1"/>
  <c r="E137" i="1"/>
  <c r="E125" i="1"/>
  <c r="E113" i="1"/>
  <c r="E101" i="1"/>
  <c r="E89" i="1"/>
  <c r="E77" i="1"/>
  <c r="E65" i="1"/>
  <c r="E52" i="1"/>
  <c r="E40" i="1"/>
  <c r="E28" i="1"/>
  <c r="E15" i="1"/>
  <c r="E162" i="1"/>
  <c r="E114" i="1"/>
  <c r="E78" i="1"/>
  <c r="E16" i="1"/>
  <c r="E172" i="1"/>
  <c r="E160" i="1"/>
  <c r="E148" i="1"/>
  <c r="E136" i="1"/>
  <c r="E124" i="1"/>
  <c r="E112" i="1"/>
  <c r="E100" i="1"/>
  <c r="E88" i="1"/>
  <c r="E76" i="1"/>
  <c r="E14" i="1"/>
  <c r="E150" i="1"/>
  <c r="E126" i="1"/>
  <c r="E90" i="1"/>
  <c r="E6" i="1"/>
  <c r="E171" i="1"/>
  <c r="E159" i="1"/>
  <c r="E147" i="1"/>
  <c r="E135" i="1"/>
  <c r="E123" i="1"/>
  <c r="E111" i="1"/>
  <c r="E99" i="1"/>
  <c r="E87" i="1"/>
  <c r="E75" i="1"/>
  <c r="E62" i="1"/>
  <c r="E50" i="1"/>
  <c r="E38" i="1"/>
  <c r="E26" i="1"/>
  <c r="E13" i="1"/>
  <c r="E182" i="1"/>
  <c r="E170" i="1"/>
  <c r="E158" i="1"/>
  <c r="E146" i="1"/>
  <c r="E134" i="1"/>
  <c r="E122" i="1"/>
  <c r="E110" i="1"/>
  <c r="E98" i="1"/>
  <c r="E86" i="1"/>
  <c r="E74" i="1"/>
  <c r="E60" i="1"/>
  <c r="E48" i="1"/>
  <c r="E36" i="1"/>
  <c r="E24" i="1"/>
  <c r="E10" i="1"/>
  <c r="E180" i="1"/>
  <c r="E168" i="1"/>
  <c r="E156" i="1"/>
  <c r="E144" i="1"/>
  <c r="E132" i="1"/>
  <c r="E120" i="1"/>
  <c r="E108" i="1"/>
  <c r="E96" i="1"/>
  <c r="E84" i="1"/>
  <c r="E72" i="1"/>
  <c r="E9" i="1"/>
  <c r="E22" i="1"/>
  <c r="E58" i="1"/>
  <c r="E46" i="1"/>
  <c r="E34" i="1"/>
  <c r="E21" i="1"/>
  <c r="E8" i="1"/>
  <c r="E12" i="1"/>
  <c r="E178" i="1"/>
  <c r="E166" i="1"/>
  <c r="E154" i="1"/>
  <c r="E142" i="1"/>
  <c r="E130" i="1"/>
  <c r="E118" i="1"/>
  <c r="E106" i="1"/>
  <c r="E94" i="1"/>
  <c r="E82" i="1"/>
  <c r="E70" i="1"/>
  <c r="E20" i="1"/>
  <c r="E7" i="1"/>
  <c r="E64" i="1"/>
  <c r="E56" i="1"/>
  <c r="E44" i="1"/>
  <c r="E32" i="1"/>
  <c r="E19" i="1"/>
  <c r="E176" i="1"/>
  <c r="E164" i="1"/>
  <c r="E152" i="1"/>
  <c r="E140" i="1"/>
  <c r="E128" i="1"/>
  <c r="E116" i="1"/>
  <c r="E104" i="1"/>
  <c r="E92" i="1"/>
  <c r="E80" i="1"/>
  <c r="E68" i="1"/>
  <c r="E55" i="1"/>
  <c r="E43" i="1"/>
  <c r="E31" i="1"/>
  <c r="E18" i="1"/>
  <c r="E175" i="1"/>
  <c r="E163" i="1"/>
  <c r="E151" i="1"/>
  <c r="E139" i="1"/>
  <c r="E127" i="1"/>
  <c r="E115" i="1"/>
  <c r="E103" i="1"/>
  <c r="E91" i="1"/>
  <c r="E79" i="1"/>
  <c r="E67" i="1"/>
  <c r="E54" i="1"/>
  <c r="E42" i="1"/>
  <c r="E30" i="1"/>
  <c r="E17" i="1"/>
  <c r="D306" i="1"/>
  <c r="E5" i="1"/>
  <c r="E63" i="1"/>
  <c r="E51" i="1"/>
  <c r="E39" i="1"/>
  <c r="E27" i="1"/>
  <c r="E181" i="1"/>
  <c r="E169" i="1"/>
  <c r="E157" i="1"/>
  <c r="E145" i="1"/>
  <c r="E85" i="1"/>
  <c r="E49" i="1"/>
  <c r="E37" i="1"/>
  <c r="E25" i="1"/>
  <c r="E179" i="1"/>
  <c r="E167" i="1"/>
  <c r="E155" i="1"/>
  <c r="E143" i="1"/>
  <c r="E131" i="1"/>
  <c r="E119" i="1"/>
  <c r="E107" i="1"/>
  <c r="E95" i="1"/>
  <c r="E83" i="1"/>
  <c r="E71" i="1"/>
  <c r="E59" i="1"/>
  <c r="E47" i="1"/>
  <c r="E35" i="1"/>
  <c r="E23" i="1"/>
  <c r="E11" i="1"/>
  <c r="E133" i="1"/>
  <c r="E177" i="1"/>
  <c r="E165" i="1"/>
  <c r="E153" i="1"/>
  <c r="E141" i="1"/>
  <c r="E129" i="1"/>
  <c r="E117" i="1"/>
  <c r="E105" i="1"/>
  <c r="E93" i="1"/>
  <c r="E81" i="1"/>
  <c r="E69" i="1"/>
  <c r="E57" i="1"/>
  <c r="E45" i="1"/>
  <c r="E33" i="1"/>
  <c r="E121" i="1"/>
  <c r="E73" i="1"/>
  <c r="E97" i="1"/>
  <c r="E53" i="1"/>
  <c r="E41" i="1"/>
  <c r="D313" i="1"/>
  <c r="D311" i="1"/>
  <c r="D309" i="1"/>
  <c r="D304" i="1"/>
  <c r="D308" i="1"/>
  <c r="D314" i="1"/>
  <c r="D312" i="1"/>
  <c r="D281" i="1"/>
  <c r="D282" i="1"/>
  <c r="D310" i="1"/>
  <c r="D305" i="1"/>
  <c r="D285" i="1"/>
  <c r="E10" i="6" l="1"/>
  <c r="E222" i="1"/>
  <c r="E220" i="1"/>
  <c r="E221" i="1"/>
  <c r="E225" i="1"/>
  <c r="E224" i="1"/>
  <c r="F81" i="6"/>
  <c r="F9" i="6" l="1"/>
  <c r="D81" i="6"/>
  <c r="D9" i="6" s="1"/>
  <c r="E9" i="6" l="1"/>
  <c r="E81" i="6"/>
</calcChain>
</file>

<file path=xl/sharedStrings.xml><?xml version="1.0" encoding="utf-8"?>
<sst xmlns="http://schemas.openxmlformats.org/spreadsheetml/2006/main" count="950" uniqueCount="804">
  <si>
    <t>WBS</t>
  </si>
  <si>
    <t>Task Name</t>
  </si>
  <si>
    <t>W.F.</t>
  </si>
  <si>
    <t>BINAK OILFIELD DEVELOPMENT</t>
  </si>
  <si>
    <t xml:space="preserve">   DOCUMENTS</t>
  </si>
  <si>
    <t xml:space="preserve">      Vendor's Document (According to VPIS) Document Subject According to client Approval</t>
  </si>
  <si>
    <t>1.1.1</t>
  </si>
  <si>
    <t xml:space="preserve">         WORK BREAKDOWN STRUCTURE FOR GAS DEHYDRATION PACKAGE </t>
  </si>
  <si>
    <t>1.1.2</t>
  </si>
  <si>
    <t xml:space="preserve">         VENDOR PRINT INDEX &amp; SCHEDULE (VPIS) FOR GAS DEHYDRATION PACKAGE </t>
  </si>
  <si>
    <t>1.1.3</t>
  </si>
  <si>
    <t xml:space="preserve">         TIME SCHEDULE FOR GAS DEHYDRATION PACKAGE </t>
  </si>
  <si>
    <t>1.1.4</t>
  </si>
  <si>
    <t xml:space="preserve">         FINAL VENDOR DATA BOOK INDEX FOR GAS DEHYDRATION PACKAGE </t>
  </si>
  <si>
    <t>1.1.5</t>
  </si>
  <si>
    <t xml:space="preserve">         SHIPPING &amp; INSTALLATION MANUAL (INCLUDING HANDLING, TRANSPORTATION, STORAGE AND ERECTION) FOR GAS DEHYDRATION PACKAGE </t>
  </si>
  <si>
    <t>1.1.6</t>
  </si>
  <si>
    <t xml:space="preserve">         SUB-VENDOR LIST FOR GAS DEHYDRATION PACKAGE </t>
  </si>
  <si>
    <t>1.1.7</t>
  </si>
  <si>
    <t xml:space="preserve">         MARKING &amp; PACKING PROCEDURE FOR GAS DEHYDRATION PACKAGE (TOWER, REBOILER, DRUMS, FILTERS, COLUMNS, EXCHANGERS) </t>
  </si>
  <si>
    <t>1.1.8</t>
  </si>
  <si>
    <t xml:space="preserve">         MARKING &amp; PACKING PROCEDURE FOR GLYCOL CIRCULATION PUMPS </t>
  </si>
  <si>
    <t>1.1.9</t>
  </si>
  <si>
    <t xml:space="preserve">         INSPECTION AND TEST PLAN FOR GAS DEHYDRATION PACKAGE </t>
  </si>
  <si>
    <t>1.1.10</t>
  </si>
  <si>
    <t xml:space="preserve">         HARDNESS TESTING PROCEDURE FOR GAS DEHYDRATION PACKAGE (TOWER, COLUMNS, REBOILER, DRUMS, FILTERS &amp; EXCHANGERS) </t>
  </si>
  <si>
    <t>1.1.11</t>
  </si>
  <si>
    <t xml:space="preserve">         SURFACE PREPARATION AND INTERNAL/EXTERNAL PAINTING PROCEDURE FOR TOWER, COLUMNS, REBOILER, DRUMS, FILTERS &amp; EXCHANGERS </t>
  </si>
  <si>
    <t>1.1.12</t>
  </si>
  <si>
    <t xml:space="preserve">         PICKLING AND PASSIVATION PROCEDURE FOR GAS DEHYDRATION PACKAGE </t>
  </si>
  <si>
    <t>1.1.13</t>
  </si>
  <si>
    <t xml:space="preserve">         POSTWELD HEAT TREATMENT PROCEDURE FOR GAS DEHYDRATION PACKAGE (TOWER, COLUMNS, REBOILER, DRUMS, FILTERS &amp; EXCHANGERS) </t>
  </si>
  <si>
    <t>1.1.14</t>
  </si>
  <si>
    <t xml:space="preserve">         PMI PROCEDURE FOR GAS DEHYDRATION PACKAGE (TOWER, COLUMNS, REBOILER, DRUMS, FILTERS &amp; EXCHANGERS) </t>
  </si>
  <si>
    <t>1.1.15</t>
  </si>
  <si>
    <t xml:space="preserve">         HYDROSTATIC TESTING PROCEDURE FOR GAS DEHYDRATION PACKAGE (TOWER, COLUMNS, REBOILER, DRUMS &amp; FILTERS) </t>
  </si>
  <si>
    <t>1.1.16</t>
  </si>
  <si>
    <t xml:space="preserve">         HYDROSTATIC TEST PROCEDURE FOR HEAT EXCHANGERS </t>
  </si>
  <si>
    <t>1.1.17</t>
  </si>
  <si>
    <t xml:space="preserve">         WELD REPAIR PROCEDURE FOR GAS DEHYDRATION PACKAGE</t>
  </si>
  <si>
    <t>1.1.18</t>
  </si>
  <si>
    <t xml:space="preserve">         PROCESS FLOW DIAGRAM FOR GAS DEHYDRATION PACKAGE </t>
  </si>
  <si>
    <t>1.1.19</t>
  </si>
  <si>
    <t xml:space="preserve">         HEAT AND MASS BALANCE FOR GAS DEHYDRATION PACKAGE </t>
  </si>
  <si>
    <t>1.1.20</t>
  </si>
  <si>
    <t xml:space="preserve">         PIPING &amp; INSTRUMENTATION DIAGRAM FOR GAS DEHYDRATION PACKAGE </t>
  </si>
  <si>
    <t>1.1.21</t>
  </si>
  <si>
    <t xml:space="preserve">         UCP LOGIC DESCRIPTION FOR GAS DEHYDRATION PACKAGE </t>
  </si>
  <si>
    <t>1.1.22</t>
  </si>
  <si>
    <t xml:space="preserve">         BMS LOGIC DESCRIPTION FOR DEHYDRATION PACKAGE </t>
  </si>
  <si>
    <t>1.1.23</t>
  </si>
  <si>
    <t xml:space="preserve">         CAUSE AND EFFECT DIAGRAM FOR GAS DEHYDRATION PACKAGE </t>
  </si>
  <si>
    <t>1.1.24</t>
  </si>
  <si>
    <t xml:space="preserve">         PROCESS DATA SHEET FOR DEHYDRATION COLUMN </t>
  </si>
  <si>
    <t>1.1.25</t>
  </si>
  <si>
    <t xml:space="preserve">         PROCESS DATA SHEET FOR GLYCOL FLASH DRUM </t>
  </si>
  <si>
    <t>1.1.26</t>
  </si>
  <si>
    <t xml:space="preserve">         PROCESS DATA SHEET FOR GLYCOL CARBON FILTER </t>
  </si>
  <si>
    <t>1.1.27</t>
  </si>
  <si>
    <t xml:space="preserve">         PROCESS DATA SHEET FOR GLYCOL STRIPPING COLUMN </t>
  </si>
  <si>
    <t>1.1.28</t>
  </si>
  <si>
    <t xml:space="preserve">         PROCESS DATA SHEET FOR GLYCOL STILL COLUMN </t>
  </si>
  <si>
    <t>1.1.29</t>
  </si>
  <si>
    <t xml:space="preserve">         PROCESS DATA SHEET FOR GLYCOL CIRCULATION PUMPS </t>
  </si>
  <si>
    <t>1.1.30</t>
  </si>
  <si>
    <t xml:space="preserve">         PROCESS DATA SHEET FOR GLYCOL STILL COLUMN CONDENSER </t>
  </si>
  <si>
    <t>1.1.31</t>
  </si>
  <si>
    <t xml:space="preserve">         PROCESS DATA SHEET FOR GLYCOL REBOILER </t>
  </si>
  <si>
    <t>1.1.32</t>
  </si>
  <si>
    <t xml:space="preserve">         PROCESS DATA SHEET FOR GLYCOL SURGE VESSEL </t>
  </si>
  <si>
    <t>1.1.33</t>
  </si>
  <si>
    <t xml:space="preserve">         PROCESS DATA SHEET FOR GLYCOL PARTICLE FILTER </t>
  </si>
  <si>
    <t>1.1.34</t>
  </si>
  <si>
    <t xml:space="preserve">         PROCESS DATA SHEET FOR LEAN GLYCOL DRY GAS HEAT EXCHSNGER </t>
  </si>
  <si>
    <t>1.1.35</t>
  </si>
  <si>
    <t xml:space="preserve">         PROCESS DATA SHEET FOR RICH / LEAN GLYCOL HEAT EXCHANGER </t>
  </si>
  <si>
    <t>1.1.36</t>
  </si>
  <si>
    <t xml:space="preserve">         EQUIPMENT LIST FOR GAS DEHYDRATION PACKAGE </t>
  </si>
  <si>
    <t>1.1.37</t>
  </si>
  <si>
    <t xml:space="preserve">         ALARM &amp; TRIP SET POINT LIST FOR GAS DEHYDRATION PACKAGE </t>
  </si>
  <si>
    <t>1.1.38</t>
  </si>
  <si>
    <t xml:space="preserve">         UTILITY CONSUMPTION LIST FOR GAS DEHYDRATION PACKAGE </t>
  </si>
  <si>
    <t>1.1.39</t>
  </si>
  <si>
    <t xml:space="preserve">         CHEMICAL CONSUMPTION LIST FOR GAS DEHYDRATION PACKAGE </t>
  </si>
  <si>
    <t>1.1.40</t>
  </si>
  <si>
    <t xml:space="preserve">         OPERATION, COMMISSIONING &amp; MAINTENANCE MANUAL FOR GAS DEHYDRATION PACKAGE </t>
  </si>
  <si>
    <t>1.1.41</t>
  </si>
  <si>
    <t xml:space="preserve">         PERFORMANCE TEST PROCEDURE FOR GAS DEHYDRATION PACKAGE (SAT Procedure))</t>
  </si>
  <si>
    <t>1.1.42</t>
  </si>
  <si>
    <t xml:space="preserve">         PROCESS DATA SHEET FOR ANTI-FOAM PACKAGE </t>
  </si>
  <si>
    <t>1.1.43</t>
  </si>
  <si>
    <t xml:space="preserve">         PROCESS DATA SHEET FOR PH-CONTROLLER PACKAGE </t>
  </si>
  <si>
    <t>1.1.44</t>
  </si>
  <si>
    <t xml:space="preserve">         Mechanical Calculation Book for C-100 </t>
  </si>
  <si>
    <t>1.1.45</t>
  </si>
  <si>
    <t xml:space="preserve">         Lifting Calculation Book for C-100 </t>
  </si>
  <si>
    <t>1.1.46</t>
  </si>
  <si>
    <t xml:space="preserve">         General Arrangement Drawing for C-100 </t>
  </si>
  <si>
    <t>1.1.47</t>
  </si>
  <si>
    <t xml:space="preserve">         Detail of Body for C-100 </t>
  </si>
  <si>
    <t>1.1.48</t>
  </si>
  <si>
    <t xml:space="preserve">         NOZZLE &amp; Manhole Detail Drawing for C-100 </t>
  </si>
  <si>
    <t>1.1.49</t>
  </si>
  <si>
    <t xml:space="preserve">         External Attachment Drawing for C-100 </t>
  </si>
  <si>
    <t>1.1.50</t>
  </si>
  <si>
    <t xml:space="preserve">         Internal Welded Attachments for C-100 </t>
  </si>
  <si>
    <t>1.1.51</t>
  </si>
  <si>
    <t xml:space="preserve">         Name Plate Detail Drawing for C-100 </t>
  </si>
  <si>
    <t>1.1.52</t>
  </si>
  <si>
    <t xml:space="preserve">         NDT Map for C-100 </t>
  </si>
  <si>
    <t>1.1.53</t>
  </si>
  <si>
    <t xml:space="preserve">         Welding Map for C-100 </t>
  </si>
  <si>
    <t>1.1.54</t>
  </si>
  <si>
    <t xml:space="preserve">         Mechanical Calculation Book for C-200 </t>
  </si>
  <si>
    <t>1.1.55</t>
  </si>
  <si>
    <t xml:space="preserve">         General Arrangement Drawing for C-200 </t>
  </si>
  <si>
    <t>1.1.56</t>
  </si>
  <si>
    <t xml:space="preserve">         Detail of Body &amp; Nozzle drawing for C-200 </t>
  </si>
  <si>
    <t>1.1.57</t>
  </si>
  <si>
    <t xml:space="preserve">         Name Plate Detail Drawing for C-200 </t>
  </si>
  <si>
    <t>1.1.58</t>
  </si>
  <si>
    <t xml:space="preserve">         Internal Welded &amp; External Attachments for C-200 </t>
  </si>
  <si>
    <t>1.1.59</t>
  </si>
  <si>
    <t xml:space="preserve">         NDT Map for C-200 </t>
  </si>
  <si>
    <t>1.1.60</t>
  </si>
  <si>
    <t xml:space="preserve">         Welding Map for C-200 </t>
  </si>
  <si>
    <t>1.1.61</t>
  </si>
  <si>
    <t xml:space="preserve">         Mechanical Calculation Book for C-300 </t>
  </si>
  <si>
    <t>1.1.62</t>
  </si>
  <si>
    <t xml:space="preserve">         General Arrangement Drawing for C-300 </t>
  </si>
  <si>
    <t>1.1.63</t>
  </si>
  <si>
    <t xml:space="preserve">         Detail drawing for C-300 </t>
  </si>
  <si>
    <t>1.1.64</t>
  </si>
  <si>
    <t xml:space="preserve">         Name Plate Detail Drawing for C-300 </t>
  </si>
  <si>
    <t>1.1.65</t>
  </si>
  <si>
    <t xml:space="preserve">         NDT Map for C-300 </t>
  </si>
  <si>
    <t>1.1.66</t>
  </si>
  <si>
    <t xml:space="preserve">         Welding Map for C-300 </t>
  </si>
  <si>
    <t>1.1.67</t>
  </si>
  <si>
    <t xml:space="preserve">         Mechanical &amp; Lifting Calculation Book for V-120 </t>
  </si>
  <si>
    <t>1.1.68</t>
  </si>
  <si>
    <t xml:space="preserve">         General Arrangement Drawing for V-120 </t>
  </si>
  <si>
    <t>1.1.69</t>
  </si>
  <si>
    <t xml:space="preserve">         Detail of Body for V-120 </t>
  </si>
  <si>
    <t>1.1.70</t>
  </si>
  <si>
    <t xml:space="preserve">         Nozzle &amp; Manhole Detail Drawing for V-120 </t>
  </si>
  <si>
    <t>1.1.71</t>
  </si>
  <si>
    <t xml:space="preserve">         External Attachments &amp; Saddle drawing for V-120 </t>
  </si>
  <si>
    <t>1.1.72</t>
  </si>
  <si>
    <t xml:space="preserve">         Name Plate Detail Drawing for V-120 </t>
  </si>
  <si>
    <t>1.1.73</t>
  </si>
  <si>
    <t xml:space="preserve">         NDT Map for V-120 </t>
  </si>
  <si>
    <t>1.1.74</t>
  </si>
  <si>
    <t xml:space="preserve">         Welding Map for V-120 </t>
  </si>
  <si>
    <t>1.1.75</t>
  </si>
  <si>
    <t xml:space="preserve">         Mechanical Calculation Book for F-100 </t>
  </si>
  <si>
    <t>1.1.76</t>
  </si>
  <si>
    <t xml:space="preserve">         General Arrangement Drawing for F-100 </t>
  </si>
  <si>
    <t>1.1.77</t>
  </si>
  <si>
    <t xml:space="preserve">         Detail Drawing for F-100 </t>
  </si>
  <si>
    <t>1.1.78</t>
  </si>
  <si>
    <t xml:space="preserve">         Name Plate Detail Drawing for F-100 </t>
  </si>
  <si>
    <t>1.1.79</t>
  </si>
  <si>
    <t xml:space="preserve">         Mechanical Calculation Book for F-200 </t>
  </si>
  <si>
    <t>1.1.80</t>
  </si>
  <si>
    <t xml:space="preserve">         General Arrangement Drawing for F-200 </t>
  </si>
  <si>
    <t>1.1.81</t>
  </si>
  <si>
    <t xml:space="preserve">         Detail Drawing for F-200 </t>
  </si>
  <si>
    <t>1.1.82</t>
  </si>
  <si>
    <t xml:space="preserve">         Name Plate Detail Drawing for F-200 </t>
  </si>
  <si>
    <t>1.1.83</t>
  </si>
  <si>
    <t xml:space="preserve">         Mechanical Calculation Book for E-100 </t>
  </si>
  <si>
    <t>1.1.84</t>
  </si>
  <si>
    <t xml:space="preserve">         General Arrangement Drawing for E-100 </t>
  </si>
  <si>
    <t>1.1.85</t>
  </si>
  <si>
    <t xml:space="preserve">         Detail Drawing for E-100 </t>
  </si>
  <si>
    <t>1.1.86</t>
  </si>
  <si>
    <t xml:space="preserve">         Name Plate Detail Drawing for E-100 </t>
  </si>
  <si>
    <t>1.1.87</t>
  </si>
  <si>
    <t xml:space="preserve">         Mechanical Calculation Book for E-200 </t>
  </si>
  <si>
    <t>1.1.88</t>
  </si>
  <si>
    <t xml:space="preserve">         General Arrangement Drawing for E-200 </t>
  </si>
  <si>
    <t>1.1.89</t>
  </si>
  <si>
    <t xml:space="preserve">         Detail Drawing for E-200 </t>
  </si>
  <si>
    <t>1.1.90</t>
  </si>
  <si>
    <t xml:space="preserve">         Name Plate Detail Drawing for E-200 </t>
  </si>
  <si>
    <t>1.1.91</t>
  </si>
  <si>
    <t xml:space="preserve">         Mechanical Calculation Book for E-300 </t>
  </si>
  <si>
    <t>1.1.92</t>
  </si>
  <si>
    <t xml:space="preserve">         General Arrangement Drawing for E-300 </t>
  </si>
  <si>
    <t>1.1.93</t>
  </si>
  <si>
    <t xml:space="preserve">         Detail Drawing for E-300 </t>
  </si>
  <si>
    <t>1.1.94</t>
  </si>
  <si>
    <t xml:space="preserve">         Name Plate Detail Drawing for E-300 </t>
  </si>
  <si>
    <t>1.1.95</t>
  </si>
  <si>
    <t xml:space="preserve">         Mechanical &amp; Lifting Calculation Book for R-100 </t>
  </si>
  <si>
    <t>1.1.96</t>
  </si>
  <si>
    <t xml:space="preserve">         General Arrangement Drawing for R-100 </t>
  </si>
  <si>
    <t>1.1.97</t>
  </si>
  <si>
    <t xml:space="preserve">         Detail of Body for R-100 </t>
  </si>
  <si>
    <t>1.1.98</t>
  </si>
  <si>
    <t xml:space="preserve">         Nozzle &amp; Manhole Detail Drawing for R-100 </t>
  </si>
  <si>
    <t>1.1.99</t>
  </si>
  <si>
    <t xml:space="preserve">         Detail of Saddle drawing for R-100 </t>
  </si>
  <si>
    <t>1.1.100</t>
  </si>
  <si>
    <t xml:space="preserve">         Internal &amp; External Welded Attachments for R-100 </t>
  </si>
  <si>
    <t>1.1.101</t>
  </si>
  <si>
    <t xml:space="preserve">         Name Plate Detail Drawing for R-100 </t>
  </si>
  <si>
    <t>1.1.102</t>
  </si>
  <si>
    <t xml:space="preserve">         NDT Map for R-100 </t>
  </si>
  <si>
    <t>1.1.103</t>
  </si>
  <si>
    <t xml:space="preserve">         Welding Map for R-100 </t>
  </si>
  <si>
    <t>1.1.104</t>
  </si>
  <si>
    <t xml:space="preserve">         Mechanical &amp; Lifting Calculation Book for V-130 </t>
  </si>
  <si>
    <t>1.1.105</t>
  </si>
  <si>
    <t xml:space="preserve">         General Arrangement Drawing for V-130 </t>
  </si>
  <si>
    <t>1.1.106</t>
  </si>
  <si>
    <t xml:space="preserve">         Detail of Body for V-130 </t>
  </si>
  <si>
    <t>1.1.107</t>
  </si>
  <si>
    <t xml:space="preserve">         Nozzle &amp; Manhole Detail Drawing for V-130 </t>
  </si>
  <si>
    <t>1.1.108</t>
  </si>
  <si>
    <t xml:space="preserve">         External Attachments &amp; Saddle drawing for V-130 </t>
  </si>
  <si>
    <t>1.1.109</t>
  </si>
  <si>
    <t xml:space="preserve">         Name Plate Detail Drawing for V-130 </t>
  </si>
  <si>
    <t>1.1.110</t>
  </si>
  <si>
    <t xml:space="preserve">         NDT Map for V-130 </t>
  </si>
  <si>
    <t>1.1.111</t>
  </si>
  <si>
    <t xml:space="preserve">         Welding Map for V-130 </t>
  </si>
  <si>
    <t>1.1.112</t>
  </si>
  <si>
    <t xml:space="preserve">         BURNER DATA SHEET FOR GLYCOL REBOILER </t>
  </si>
  <si>
    <t>1.1.113</t>
  </si>
  <si>
    <t xml:space="preserve">         BURNER DRAWING FOR GLYCOL REBOILER </t>
  </si>
  <si>
    <t>1.1.114</t>
  </si>
  <si>
    <t xml:space="preserve">         LUBRICATION LIST FOR GAS DEHYDRATION PACKAGE </t>
  </si>
  <si>
    <t>1.1.115</t>
  </si>
  <si>
    <t xml:space="preserve">         GENERAL ASSEMBLY DRAWING FOR GLYCOL CIRCULATION PUMPS </t>
  </si>
  <si>
    <t>1.1.116</t>
  </si>
  <si>
    <t xml:space="preserve">         PUMPS CROSS SECTIONAL DRAWING FOR GLYCOL CIRCULATION PUMPS </t>
  </si>
  <si>
    <t>1.1.117</t>
  </si>
  <si>
    <t xml:space="preserve">         PUMPS INSTALLATION, OPERATION AND MAINTENANCE MANUAL FOR GLYCOL CIRCULATION PUMPS </t>
  </si>
  <si>
    <t>1.1.118</t>
  </si>
  <si>
    <t xml:space="preserve">         NAME PLATE FOR GLYCOL CIRCULATION PUMPS </t>
  </si>
  <si>
    <t>1.1.119</t>
  </si>
  <si>
    <t xml:space="preserve">         TWO YEARS &amp; COMMISSIONING SPARE PART LIST FOR GLYCOL CIRCULATION PUMPS </t>
  </si>
  <si>
    <t>1.1.120</t>
  </si>
  <si>
    <t xml:space="preserve">         STRUCTURAL DESIGN CALCULATION FOR GAS DEHYDRATION PACKAGE </t>
  </si>
  <si>
    <t>1.1.121</t>
  </si>
  <si>
    <t xml:space="preserve">         FOUNDATION LOADING DATA FOR GAS DEHYDRATION PACKAGE </t>
  </si>
  <si>
    <t>1.1.122</t>
  </si>
  <si>
    <t xml:space="preserve">         STEEL STRUCTURAL DETAIL DRAWING FOR GAS DEHYDRATION PACKAGE </t>
  </si>
  <si>
    <t>1.1.123</t>
  </si>
  <si>
    <t xml:space="preserve">         3D MODEL NAVIS FILE AND PDMS DATA BASE (30%) FOR GAS DEHYDRATION PACKAGE </t>
  </si>
  <si>
    <t>1.1.124</t>
  </si>
  <si>
    <t xml:space="preserve">         3D MODEL NAVIS FILE AND PDMS DATA BASE (60%) FOR GAS DEHYDRATION PACKAGE </t>
  </si>
  <si>
    <t>1.1.125</t>
  </si>
  <si>
    <t xml:space="preserve">         3D MODEL NAVIS FILE AND PDMS DATA BASE (90%) FOR GAS DEHYDRATION PACKAGE </t>
  </si>
  <si>
    <t>1.1.126</t>
  </si>
  <si>
    <t xml:space="preserve">         PACKAGE PLOT PLAN FOR GAS DEHYDRATION PACKAGE </t>
  </si>
  <si>
    <t>1.1.127</t>
  </si>
  <si>
    <t xml:space="preserve">         PIPING GENERAL ARRANGEMENT DRAWING FOR GAS DEHYDRATION PACKAGE </t>
  </si>
  <si>
    <t>1.1.128</t>
  </si>
  <si>
    <t xml:space="preserve">         PIPING ISOMETRIC DRAWING FOR GAS DEHYDRATION PACKAGE </t>
  </si>
  <si>
    <t>1.1.129</t>
  </si>
  <si>
    <t xml:space="preserve">         LINE LIST FOR GAS DEHYDRATION PACKAGE </t>
  </si>
  <si>
    <t>1.1.130</t>
  </si>
  <si>
    <t xml:space="preserve">         TIE-IN-LIST FOR GAS DEHYDRATION PACKAGE </t>
  </si>
  <si>
    <t>1.1.131</t>
  </si>
  <si>
    <t xml:space="preserve">         SUPPORT LIST FOR GAS DEHYDRATION PACKAGE </t>
  </si>
  <si>
    <t>1.1.132</t>
  </si>
  <si>
    <t xml:space="preserve">         STRESS ANALYSIS REPORT FOR GAS DEHYDRATION PACKAGE </t>
  </si>
  <si>
    <t>1.1.133</t>
  </si>
  <si>
    <t xml:space="preserve">         Electrical single line diagram </t>
  </si>
  <si>
    <t>1.1.134</t>
  </si>
  <si>
    <t xml:space="preserve">         Power and control cable list </t>
  </si>
  <si>
    <t>1.1.135</t>
  </si>
  <si>
    <t xml:space="preserve">         Earthing detail layout</t>
  </si>
  <si>
    <t>1.1.136</t>
  </si>
  <si>
    <t xml:space="preserve">         Electrical load list </t>
  </si>
  <si>
    <t>1.1.137</t>
  </si>
  <si>
    <t xml:space="preserve">         Electrical/Instrument Cable Route Layout</t>
  </si>
  <si>
    <t>1.1.138</t>
  </si>
  <si>
    <t xml:space="preserve">         Electrical motor data sheets </t>
  </si>
  <si>
    <t>1.1.139</t>
  </si>
  <si>
    <t xml:space="preserve">         Electrical panel layout and wiring diagram </t>
  </si>
  <si>
    <t>1.1.140</t>
  </si>
  <si>
    <t xml:space="preserve">         Local control station (LCS) panel layout and wiring diagram </t>
  </si>
  <si>
    <t>1.1.141</t>
  </si>
  <si>
    <t xml:space="preserve">         Instrument list </t>
  </si>
  <si>
    <t>1.1.142</t>
  </si>
  <si>
    <t xml:space="preserve">         Input/Output signal list </t>
  </si>
  <si>
    <t>1.1.143</t>
  </si>
  <si>
    <t xml:space="preserve">         Instrument and electrical block schematic diagram </t>
  </si>
  <si>
    <t>1.1.144</t>
  </si>
  <si>
    <t xml:space="preserve">         UCP system configuration diagram </t>
  </si>
  <si>
    <t>1.1.145</t>
  </si>
  <si>
    <t xml:space="preserve">         BMS system configuration diagram </t>
  </si>
  <si>
    <t>1.1.146</t>
  </si>
  <si>
    <t xml:space="preserve">         Instrument junction box layout and wiring termination diagram </t>
  </si>
  <si>
    <t>1.1.147</t>
  </si>
  <si>
    <t xml:space="preserve">         Burner operation panel layout &amp; wiring diagram with connections &amp; dimensions </t>
  </si>
  <si>
    <t>1.1.148</t>
  </si>
  <si>
    <t xml:space="preserve">         Control valve calculation sheets </t>
  </si>
  <si>
    <t>1.1.149</t>
  </si>
  <si>
    <t xml:space="preserve">         Instrument D.S. for control valves </t>
  </si>
  <si>
    <t>1.1.150</t>
  </si>
  <si>
    <t xml:space="preserve">         Instrument cable list </t>
  </si>
  <si>
    <t>1.1.151</t>
  </si>
  <si>
    <t xml:space="preserve">         Instrument D.S. for On/Off valves </t>
  </si>
  <si>
    <t>1.1.152</t>
  </si>
  <si>
    <t xml:space="preserve">         Instrument D.S. for H2O analyzer </t>
  </si>
  <si>
    <t>1.1.153</t>
  </si>
  <si>
    <t xml:space="preserve">         Instrument D.S. for temperature gauge </t>
  </si>
  <si>
    <t>1.1.154</t>
  </si>
  <si>
    <t xml:space="preserve">         Instrument D.S. for temperature transmitters </t>
  </si>
  <si>
    <t>1.1.155</t>
  </si>
  <si>
    <t xml:space="preserve">         Instrument D.S. for pressure gauges and differential gauges </t>
  </si>
  <si>
    <t>1.1.156</t>
  </si>
  <si>
    <t xml:space="preserve">         Instrument D.S. for pressure transmitters and differentia pressure transmitters </t>
  </si>
  <si>
    <t>1.1.157</t>
  </si>
  <si>
    <t xml:space="preserve">         Pressure safety valves calculation </t>
  </si>
  <si>
    <t>1.1.158</t>
  </si>
  <si>
    <t xml:space="preserve">         Pressure safety valves data sheet </t>
  </si>
  <si>
    <t>1.1.159</t>
  </si>
  <si>
    <t xml:space="preserve">         Instrument D.S. for pressure regulator valves </t>
  </si>
  <si>
    <t>1.1.160</t>
  </si>
  <si>
    <t xml:space="preserve">         Flow element calculation sheets </t>
  </si>
  <si>
    <t>1.1.161</t>
  </si>
  <si>
    <t xml:space="preserve">         Instrument D.S. for flow elements </t>
  </si>
  <si>
    <t>1.1.162</t>
  </si>
  <si>
    <t xml:space="preserve">         Instrument D.S. for level gauges </t>
  </si>
  <si>
    <t>1.1.163</t>
  </si>
  <si>
    <t xml:space="preserve">         Instrument D.S. for level transmitters </t>
  </si>
  <si>
    <t>1.1.164</t>
  </si>
  <si>
    <t xml:space="preserve">         Hook up drawing </t>
  </si>
  <si>
    <t>1.1.165</t>
  </si>
  <si>
    <t xml:space="preserve">         Instrument location layout </t>
  </si>
  <si>
    <t>1.1.166</t>
  </si>
  <si>
    <t xml:space="preserve">         Flame scanner data sheet </t>
  </si>
  <si>
    <t>1.1.167</t>
  </si>
  <si>
    <t xml:space="preserve">         UCP panel layout and arrangement </t>
  </si>
  <si>
    <t>1.1.168</t>
  </si>
  <si>
    <t xml:space="preserve">         BMS panel layout and arrangement </t>
  </si>
  <si>
    <t>1.1.169</t>
  </si>
  <si>
    <t xml:space="preserve">         UCP system wiring diagram and connections </t>
  </si>
  <si>
    <t>1.1.170</t>
  </si>
  <si>
    <t xml:space="preserve">         BMS system wiring diagram and connections </t>
  </si>
  <si>
    <t>1.1.171</t>
  </si>
  <si>
    <t xml:space="preserve">         UCP and BMS system power consumption list </t>
  </si>
  <si>
    <t>1.1.172</t>
  </si>
  <si>
    <t xml:space="preserve">         Instrument loop diagram </t>
  </si>
  <si>
    <t>1.1.173</t>
  </si>
  <si>
    <t xml:space="preserve">         Modbus IO list (Modbus mapping list) </t>
  </si>
  <si>
    <t>1.1.174</t>
  </si>
  <si>
    <t xml:space="preserve">         FAT procedure for UCP system </t>
  </si>
  <si>
    <t>1.1.175</t>
  </si>
  <si>
    <t xml:space="preserve">         FAT procedure for BMS system </t>
  </si>
  <si>
    <t>1.1.176</t>
  </si>
  <si>
    <t xml:space="preserve">         UCP system Logic diagram </t>
  </si>
  <si>
    <t>1.1.177</t>
  </si>
  <si>
    <t xml:space="preserve">         BMS system Logic diagram </t>
  </si>
  <si>
    <t>1.1.178</t>
  </si>
  <si>
    <t xml:space="preserve">         PRINT OUT OF HMI FOR BMS and UCP </t>
  </si>
  <si>
    <t xml:space="preserve">      WPS-PQR</t>
  </si>
  <si>
    <t xml:space="preserve">      WQT</t>
  </si>
  <si>
    <t xml:space="preserve">      NDT Procedures (VT-PT-MT-UT-RT)</t>
  </si>
  <si>
    <t xml:space="preserve">      NDT Personal Certificate</t>
  </si>
  <si>
    <t xml:space="preserve">      Calibration</t>
  </si>
  <si>
    <t xml:space="preserve">   TEST AND INSPECTION ACTIVITIES</t>
  </si>
  <si>
    <t xml:space="preserve">      Vessel</t>
  </si>
  <si>
    <t>2.1.1</t>
  </si>
  <si>
    <t xml:space="preserve">         Raw Material Of Pressure Parts</t>
  </si>
  <si>
    <t>2.1.2</t>
  </si>
  <si>
    <t xml:space="preserve">         Raw Material Of Non-Pressure Parts</t>
  </si>
  <si>
    <t>2.1.3</t>
  </si>
  <si>
    <t xml:space="preserve">         Internals</t>
  </si>
  <si>
    <t>2.1.4</t>
  </si>
  <si>
    <t xml:space="preserve">         VT &amp; DT For Raw Material</t>
  </si>
  <si>
    <t>2.1.5</t>
  </si>
  <si>
    <t xml:space="preserve">         Consumable Material (Electrode)</t>
  </si>
  <si>
    <t>2.1.6</t>
  </si>
  <si>
    <t xml:space="preserve">         Cutting &amp; Marking</t>
  </si>
  <si>
    <t>2.1.7</t>
  </si>
  <si>
    <t xml:space="preserve">         Rolling &amp; Forming</t>
  </si>
  <si>
    <t>2.1.8</t>
  </si>
  <si>
    <t xml:space="preserve">         Weld Preparation and Fit-Up (Shell, Nozzle, …)</t>
  </si>
  <si>
    <t>2.1.9</t>
  </si>
  <si>
    <t xml:space="preserve">         Welding</t>
  </si>
  <si>
    <t>2.1.10</t>
  </si>
  <si>
    <t xml:space="preserve">         Ferrite Check For Welding Gladded Parts</t>
  </si>
  <si>
    <t>2.1.11</t>
  </si>
  <si>
    <t xml:space="preserve">         NDT (VT,MT.PT,UT,RT)</t>
  </si>
  <si>
    <t>2.1.12</t>
  </si>
  <si>
    <t xml:space="preserve">         Weld Repair</t>
  </si>
  <si>
    <t>2.1.13</t>
  </si>
  <si>
    <t xml:space="preserve">         NDT After Weld Repair (VT,MT.PT,UT,RT)</t>
  </si>
  <si>
    <t>2.1.14</t>
  </si>
  <si>
    <t xml:space="preserve">         Final Visual and Dimensional</t>
  </si>
  <si>
    <t>2.1.15</t>
  </si>
  <si>
    <t xml:space="preserve">         PWHT (If Any)</t>
  </si>
  <si>
    <t>2.1.16</t>
  </si>
  <si>
    <t xml:space="preserve">         Hardness Check</t>
  </si>
  <si>
    <t>2.1.17</t>
  </si>
  <si>
    <t xml:space="preserve">         NDT After PWHT</t>
  </si>
  <si>
    <t>2.1.18</t>
  </si>
  <si>
    <t xml:space="preserve">         Pneumatic Test (Pad Test)</t>
  </si>
  <si>
    <t>2.1.19</t>
  </si>
  <si>
    <t xml:space="preserve">         Hydrostatic Test Water Quality</t>
  </si>
  <si>
    <t>2.1.20</t>
  </si>
  <si>
    <t xml:space="preserve">         Hydrostatic Test</t>
  </si>
  <si>
    <t>2.1.21</t>
  </si>
  <si>
    <t xml:space="preserve">         Draining &amp; Drying</t>
  </si>
  <si>
    <t>2.1.22</t>
  </si>
  <si>
    <t xml:space="preserve">         Abrasive &amp; Paint Material</t>
  </si>
  <si>
    <t>2.1.23</t>
  </si>
  <si>
    <t xml:space="preserve">         Blasting &amp; Painting (EachLayer OFT,Adhesion,Holiday)</t>
  </si>
  <si>
    <t xml:space="preserve">      Heat Exchangers</t>
  </si>
  <si>
    <t>2.2.1</t>
  </si>
  <si>
    <t xml:space="preserve">         Raw Material for Pressure parts</t>
  </si>
  <si>
    <t>2.2.2</t>
  </si>
  <si>
    <t xml:space="preserve">         Raw Material for Non-Pressure parts </t>
  </si>
  <si>
    <t>2.2.3</t>
  </si>
  <si>
    <t xml:space="preserve">         VT &amp; DT For Raw Material </t>
  </si>
  <si>
    <t>2.2.4</t>
  </si>
  <si>
    <t>2.2.5</t>
  </si>
  <si>
    <t xml:space="preserve">         Cutting &amp; Marking </t>
  </si>
  <si>
    <t>2.2.6</t>
  </si>
  <si>
    <t xml:space="preserve">         Rolling &amp; Forming </t>
  </si>
  <si>
    <t>2.2.7</t>
  </si>
  <si>
    <t xml:space="preserve">         Tube to Tube Sheet Joint {Expansion) </t>
  </si>
  <si>
    <t>2.2.8</t>
  </si>
  <si>
    <t xml:space="preserve">         Weld Preparation and Fit-Up (Shell,Nozzle,Tubes, Tube Sheet, … ) </t>
  </si>
  <si>
    <t>2.2.9</t>
  </si>
  <si>
    <t>2.2.10</t>
  </si>
  <si>
    <t>2.2.11</t>
  </si>
  <si>
    <t xml:space="preserve">         Weld Repair </t>
  </si>
  <si>
    <t>2.2.12</t>
  </si>
  <si>
    <t xml:space="preserve">         NDT After Weld Repair (VT,MT.PT,UT,RT) </t>
  </si>
  <si>
    <t>2.2.13</t>
  </si>
  <si>
    <t xml:space="preserve">         Final Visual and Dimensional </t>
  </si>
  <si>
    <t>2.2.14</t>
  </si>
  <si>
    <t xml:space="preserve">         PWHT (If Any) </t>
  </si>
  <si>
    <t>2.2.15</t>
  </si>
  <si>
    <t xml:space="preserve">         Hardness Check </t>
  </si>
  <si>
    <t>2.2.16</t>
  </si>
  <si>
    <t>2.2.17</t>
  </si>
  <si>
    <t>2.2.18</t>
  </si>
  <si>
    <t xml:space="preserve">         Hydrostatic Test Water Quality </t>
  </si>
  <si>
    <t>2.2.19</t>
  </si>
  <si>
    <t>2.2.20</t>
  </si>
  <si>
    <t>2.2.21</t>
  </si>
  <si>
    <t xml:space="preserve">         Abrasive &amp; Paint Material </t>
  </si>
  <si>
    <t>2.2.22</t>
  </si>
  <si>
    <t xml:space="preserve">         Blasting &amp; Painting (Each Layer DFT, Adhesion, Holiday)</t>
  </si>
  <si>
    <t xml:space="preserve">      Re-boiler</t>
  </si>
  <si>
    <t>2.3.1</t>
  </si>
  <si>
    <t>2.3.2</t>
  </si>
  <si>
    <t>2.3.4</t>
  </si>
  <si>
    <t xml:space="preserve">         Consumable Material (Electrode) </t>
  </si>
  <si>
    <t>2.3.5</t>
  </si>
  <si>
    <t>2.3.6</t>
  </si>
  <si>
    <t>2.3.7</t>
  </si>
  <si>
    <t xml:space="preserve">         Weld Preparation and Fit-Up (Shell,Nozzle, ... )</t>
  </si>
  <si>
    <t>2.3.8</t>
  </si>
  <si>
    <t>2.3.9</t>
  </si>
  <si>
    <t>2.3.10</t>
  </si>
  <si>
    <t>2.3.11</t>
  </si>
  <si>
    <t xml:space="preserve">         NDT After Weld Repair (VT,MT.PT,UT,R T) </t>
  </si>
  <si>
    <t>2.3.12</t>
  </si>
  <si>
    <t>2.3.13</t>
  </si>
  <si>
    <t>2.3.14</t>
  </si>
  <si>
    <t>2.3.15</t>
  </si>
  <si>
    <t>2.3.16</t>
  </si>
  <si>
    <t xml:space="preserve">         Pneumatic Test (Pad Test) </t>
  </si>
  <si>
    <t>2.3.17</t>
  </si>
  <si>
    <t>2.3.18</t>
  </si>
  <si>
    <t>2.3.19</t>
  </si>
  <si>
    <t>2.3.20</t>
  </si>
  <si>
    <t>2.3.21</t>
  </si>
  <si>
    <t xml:space="preserve">      Field Instruments (Transmitters/ Switch/ Gauge/ Analizer etc.)</t>
  </si>
  <si>
    <t>2.4.1</t>
  </si>
  <si>
    <t xml:space="preserve">          Visual Dimensional Inspection(Appearance)</t>
  </si>
  <si>
    <t>2.4.2</t>
  </si>
  <si>
    <t xml:space="preserve">          Calibration Check</t>
  </si>
  <si>
    <t>2.4.3</t>
  </si>
  <si>
    <t xml:space="preserve">          Tag &amp; Model No &amp; Specification Check</t>
  </si>
  <si>
    <t>2.4.4</t>
  </si>
  <si>
    <t xml:space="preserve">          Review Material, IP,ATEX Certificate</t>
  </si>
  <si>
    <t>2.4.5</t>
  </si>
  <si>
    <t xml:space="preserve">          Pressure &amp; Performance Test</t>
  </si>
  <si>
    <t>2.4.6</t>
  </si>
  <si>
    <t xml:space="preserve">          Packing Inspection&amp; Painting</t>
  </si>
  <si>
    <t xml:space="preserve">      Cable, Wires &amp; Tray</t>
  </si>
  <si>
    <t>2.5.1</t>
  </si>
  <si>
    <t xml:space="preserve">         Cable &amp; Wires</t>
  </si>
  <si>
    <t>2.5.1.1</t>
  </si>
  <si>
    <t xml:space="preserve">            Visual Inspection</t>
  </si>
  <si>
    <t>2.5.1.2</t>
  </si>
  <si>
    <t xml:space="preserve">            Type Test Sertificate or Manufacturer Catalogue</t>
  </si>
  <si>
    <t>2.5.2</t>
  </si>
  <si>
    <t xml:space="preserve">         Tray</t>
  </si>
  <si>
    <t>2.5.2.1</t>
  </si>
  <si>
    <t xml:space="preserve">            Material Inspection</t>
  </si>
  <si>
    <t>2.5.2.2</t>
  </si>
  <si>
    <t xml:space="preserve">            Visual &amp; Dimensional Inspection</t>
  </si>
  <si>
    <t xml:space="preserve">      Junction Box </t>
  </si>
  <si>
    <t>2.6.1</t>
  </si>
  <si>
    <t xml:space="preserve">          Review IP, ATEX Certificate</t>
  </si>
  <si>
    <t>2.6.2</t>
  </si>
  <si>
    <t xml:space="preserve">          Tag &amp; Model No Check</t>
  </si>
  <si>
    <t>2.6.3</t>
  </si>
  <si>
    <t xml:space="preserve">          Review IP, ATEX certificate</t>
  </si>
  <si>
    <t>2.6.4</t>
  </si>
  <si>
    <t xml:space="preserve">          Packing inspection and painting</t>
  </si>
  <si>
    <t xml:space="preserve">      Local Panel (Outdoor-Hazardous Area)</t>
  </si>
  <si>
    <t>2.7.1</t>
  </si>
  <si>
    <t xml:space="preserve">          Visual Inspection &amp; Dimenslonal Check</t>
  </si>
  <si>
    <t>2.7.2</t>
  </si>
  <si>
    <t xml:space="preserve">          Accessories Tag &amp; Model No Check</t>
  </si>
  <si>
    <t>2.7.3</t>
  </si>
  <si>
    <t xml:space="preserve">          Construction</t>
  </si>
  <si>
    <t>2.7.4</t>
  </si>
  <si>
    <t>2.7.5</t>
  </si>
  <si>
    <t xml:space="preserve">          Packing Inspection &amp; Painting</t>
  </si>
  <si>
    <t xml:space="preserve">      Control Panel (Indoor-Safe Area)</t>
  </si>
  <si>
    <t>2.8.1</t>
  </si>
  <si>
    <t xml:space="preserve">          Visual Inspection/ QTY &amp; Dimensional Check</t>
  </si>
  <si>
    <t>2.8.2</t>
  </si>
  <si>
    <t>2.8.3</t>
  </si>
  <si>
    <t xml:space="preserve">          Function &amp; Performance test (Power &amp; Start-up Check, I/O Check)</t>
  </si>
  <si>
    <t>2.8.4</t>
  </si>
  <si>
    <t xml:space="preserve">          Main equipment &amp; Accessories Certificate IP , ATEX, SIL Certificate Check)</t>
  </si>
  <si>
    <t xml:space="preserve">      Valves</t>
  </si>
  <si>
    <t>2.9.1</t>
  </si>
  <si>
    <t xml:space="preserve">         Manual Valves</t>
  </si>
  <si>
    <t>2.9.1.1</t>
  </si>
  <si>
    <t xml:space="preserve">             Material Inspection</t>
  </si>
  <si>
    <t>2.9.1.2</t>
  </si>
  <si>
    <t xml:space="preserve">             Visual and Dimensional Inspection</t>
  </si>
  <si>
    <t>2.9.1.3</t>
  </si>
  <si>
    <t xml:space="preserve">             Other Required Tests</t>
  </si>
  <si>
    <t>2.9.2</t>
  </si>
  <si>
    <t xml:space="preserve">         Inst.Valves (Shut Down, On/Off, Control &amp; Safety Valves)</t>
  </si>
  <si>
    <t>2.9.2.1</t>
  </si>
  <si>
    <t>2.9.2.2</t>
  </si>
  <si>
    <t xml:space="preserve">             Visual and Dimensional &amp; QTY Inspection</t>
  </si>
  <si>
    <t>2.9.2.3</t>
  </si>
  <si>
    <t xml:space="preserve">             Construction</t>
  </si>
  <si>
    <t>2.9.2.4</t>
  </si>
  <si>
    <t xml:space="preserve">             Accessory</t>
  </si>
  <si>
    <t>2.9.2.5</t>
  </si>
  <si>
    <t xml:space="preserve">             Pressure Test</t>
  </si>
  <si>
    <t>2.9.2.6</t>
  </si>
  <si>
    <t xml:space="preserve">             Calibration</t>
  </si>
  <si>
    <t>2.9.2.7</t>
  </si>
  <si>
    <t xml:space="preserve">             Performance test</t>
  </si>
  <si>
    <t xml:space="preserve">      Strainers</t>
  </si>
  <si>
    <t>2.10.1</t>
  </si>
  <si>
    <t xml:space="preserve">          Material Inspection</t>
  </si>
  <si>
    <t>2.10.2</t>
  </si>
  <si>
    <t xml:space="preserve">          Visual and Dimensional Inspection</t>
  </si>
  <si>
    <t>2.10.3</t>
  </si>
  <si>
    <t xml:space="preserve">          Hydro Test</t>
  </si>
  <si>
    <t xml:space="preserve">      Piping Items (Pipe, Flange, Fitting, Gasket, Bolt &amp; Nuts)</t>
  </si>
  <si>
    <t>2.11.1</t>
  </si>
  <si>
    <t>2.11.2</t>
  </si>
  <si>
    <t>2.11.3</t>
  </si>
  <si>
    <t xml:space="preserve">          Weld Preparation and Fit-Up</t>
  </si>
  <si>
    <t>2.11.4</t>
  </si>
  <si>
    <t xml:space="preserve">          Welding</t>
  </si>
  <si>
    <t>2.11.5</t>
  </si>
  <si>
    <t xml:space="preserve">          NDT( VT, MT, PT, UT, RT)</t>
  </si>
  <si>
    <t>2.11.6</t>
  </si>
  <si>
    <t xml:space="preserve">          Hydrostatic Test</t>
  </si>
  <si>
    <t xml:space="preserve">      Pump</t>
  </si>
  <si>
    <t>2.12.1</t>
  </si>
  <si>
    <t xml:space="preserve">          Final Visual and Dimensional Inspection</t>
  </si>
  <si>
    <t>2.12.2</t>
  </si>
  <si>
    <t xml:space="preserve">          Performance test</t>
  </si>
  <si>
    <t xml:space="preserve">      Ladder &amp; Platform</t>
  </si>
  <si>
    <t>2.13.1</t>
  </si>
  <si>
    <t xml:space="preserve">          Visual and Dimensional Check After Welding</t>
  </si>
  <si>
    <t xml:space="preserve">      Chemical Injection Package</t>
  </si>
  <si>
    <t>2.14.1</t>
  </si>
  <si>
    <t xml:space="preserve">          Raw Material for Tank</t>
  </si>
  <si>
    <t>2.14.2</t>
  </si>
  <si>
    <t xml:space="preserve">          Final Inspection For Fabricated Tank</t>
  </si>
  <si>
    <t>2.14.3</t>
  </si>
  <si>
    <t xml:space="preserve">          Piping &amp; Structure Works</t>
  </si>
  <si>
    <t>2.14.4</t>
  </si>
  <si>
    <t>2.14.5</t>
  </si>
  <si>
    <t xml:space="preserve">          Packing Inspection</t>
  </si>
  <si>
    <t>2.14.6</t>
  </si>
  <si>
    <t xml:space="preserve">          IRN</t>
  </si>
  <si>
    <t>2.14.7</t>
  </si>
  <si>
    <t xml:space="preserve">          Final Book</t>
  </si>
  <si>
    <t xml:space="preserve">      Reboiler Burner</t>
  </si>
  <si>
    <t>2.15.1</t>
  </si>
  <si>
    <t>2.15.2</t>
  </si>
  <si>
    <t xml:space="preserve">          Burner Test</t>
  </si>
  <si>
    <t xml:space="preserve">      Painting of Package Assembly (Piping, Structure)</t>
  </si>
  <si>
    <t>2.16.1</t>
  </si>
  <si>
    <t>2.16.2</t>
  </si>
  <si>
    <t xml:space="preserve">         Blasting &amp; Painting (Each Layer DFT, Adhesion) </t>
  </si>
  <si>
    <t xml:space="preserve">      Pickling (For Stainless Steel Part)</t>
  </si>
  <si>
    <t>2.17.1</t>
  </si>
  <si>
    <t xml:space="preserve">         Pickling and Passivation </t>
  </si>
  <si>
    <t xml:space="preserve">      Preservation</t>
  </si>
  <si>
    <t>2.18.1</t>
  </si>
  <si>
    <t xml:space="preserve">         N2 Purge /Silica </t>
  </si>
  <si>
    <t xml:space="preserve">   PACKING</t>
  </si>
  <si>
    <t xml:space="preserve">      Packing Inspection</t>
  </si>
  <si>
    <t xml:space="preserve">   IRN</t>
  </si>
  <si>
    <t xml:space="preserve">      Release Note</t>
  </si>
  <si>
    <t xml:space="preserve">   FINAL DATA BOOK</t>
  </si>
  <si>
    <t xml:space="preserve">      Final Document Preparation</t>
  </si>
  <si>
    <t xml:space="preserve">   IC</t>
  </si>
  <si>
    <t xml:space="preserve">      Inspection Certificate</t>
  </si>
  <si>
    <t xml:space="preserve">   SITE ACCEPTANCE TEST</t>
  </si>
  <si>
    <t xml:space="preserve">      SAT</t>
  </si>
  <si>
    <t xml:space="preserve">          PLATE</t>
  </si>
  <si>
    <t xml:space="preserve">          FLANG</t>
  </si>
  <si>
    <t xml:space="preserve">          PIPE</t>
  </si>
  <si>
    <t xml:space="preserve">          PROFILE</t>
  </si>
  <si>
    <t>√</t>
  </si>
  <si>
    <t>WF</t>
  </si>
  <si>
    <t>Documents</t>
  </si>
  <si>
    <t>Procutement and Supply Row Material</t>
  </si>
  <si>
    <t>Fabrication and Assemble</t>
  </si>
  <si>
    <t>PreFAT</t>
  </si>
  <si>
    <t>FAT</t>
  </si>
  <si>
    <t>Delivery</t>
  </si>
  <si>
    <t>Final Data Book</t>
  </si>
  <si>
    <t>1.2.1</t>
  </si>
  <si>
    <t>1.2.3</t>
  </si>
  <si>
    <t>1.2.4</t>
  </si>
  <si>
    <t>2.3.3</t>
  </si>
  <si>
    <t>3.1.1</t>
  </si>
  <si>
    <t>3.1.2</t>
  </si>
  <si>
    <t>3.2.1</t>
  </si>
  <si>
    <t>3.2.2</t>
  </si>
  <si>
    <t>3.3.1</t>
  </si>
  <si>
    <t xml:space="preserve">    Hardware</t>
  </si>
  <si>
    <t xml:space="preserve">    Software</t>
  </si>
  <si>
    <t xml:space="preserve">    DCS Cabinets</t>
  </si>
  <si>
    <t xml:space="preserve">    ESD Cabinets</t>
  </si>
  <si>
    <t xml:space="preserve">    ESD Cabients</t>
  </si>
  <si>
    <t xml:space="preserve">    Network Cabinet</t>
  </si>
  <si>
    <t xml:space="preserve">       General Documents</t>
  </si>
  <si>
    <t xml:space="preserve">       ESD System Documents</t>
  </si>
  <si>
    <t xml:space="preserve">          Vendor Print Index &amp; Schedule (VPIS)</t>
  </si>
  <si>
    <t xml:space="preserve">          Work Breakdown Structure (WBS)</t>
  </si>
  <si>
    <t xml:space="preserve">          Time Schedule</t>
  </si>
  <si>
    <t xml:space="preserve">          Inspection &amp; Test Plan (ITP)</t>
  </si>
  <si>
    <t xml:space="preserve">          Sub Vendor List</t>
  </si>
  <si>
    <t xml:space="preserve">          Functional Design Specification-DCS/ESD Hardware</t>
  </si>
  <si>
    <t xml:space="preserve">          Functional Design Specification-DCS/ESD Software</t>
  </si>
  <si>
    <t xml:space="preserve">          HMI Graphic Functional Design Specification</t>
  </si>
  <si>
    <t xml:space="preserve">          Packing, Marking And Shipping Procedure</t>
  </si>
  <si>
    <t xml:space="preserve">          DCS/ESD FAT Procedure</t>
  </si>
  <si>
    <t xml:space="preserve">          DCS/ESD SAT Procedure</t>
  </si>
  <si>
    <t xml:space="preserve">          Power consumption &amp; Heat Dissipation Calculation</t>
  </si>
  <si>
    <t xml:space="preserve">          Grounding Plan &amp; Earthing Diagram Principle</t>
  </si>
  <si>
    <t xml:space="preserve">          Architecture Diagram</t>
  </si>
  <si>
    <t xml:space="preserve">          Auxiliary Console &amp; Desk  Layout, Arrangement/wiring Diagram</t>
  </si>
  <si>
    <t xml:space="preserve">          HMI Graphic Pages</t>
  </si>
  <si>
    <t xml:space="preserve">          Manual/Catalogue</t>
  </si>
  <si>
    <t xml:space="preserve">          Spare part list for commissioning and two years operation</t>
  </si>
  <si>
    <t xml:space="preserve">          Packing List</t>
  </si>
  <si>
    <t xml:space="preserve">          FAT Report</t>
  </si>
  <si>
    <t xml:space="preserve">          DCS IO Allocation</t>
  </si>
  <si>
    <t xml:space="preserve">          DCS Cabinets Layout/wiring Diagram</t>
  </si>
  <si>
    <t xml:space="preserve">          DCS Bill of Material/License LIST</t>
  </si>
  <si>
    <t xml:space="preserve">          DCS Loop Diagram Printout</t>
  </si>
  <si>
    <t xml:space="preserve">          DCS Application Software Printout</t>
  </si>
  <si>
    <t xml:space="preserve">          ESD IO Allocation</t>
  </si>
  <si>
    <t xml:space="preserve">          ESD Cabinets Layout/wiring Diagram</t>
  </si>
  <si>
    <t xml:space="preserve">          ESD Bill of Material/LICENS LIST</t>
  </si>
  <si>
    <t xml:space="preserve">          ESD Loop Diagram Printout</t>
  </si>
  <si>
    <t xml:space="preserve">          ESD Application Software Printout</t>
  </si>
  <si>
    <t xml:space="preserve">          ESD Modbus Mapping list</t>
  </si>
  <si>
    <t xml:space="preserve">          Main Equipment (Card Module,CPU,Power Supply,Barrier,Relay,…)</t>
  </si>
  <si>
    <t xml:space="preserve">          Bulk Mterial (Terminal,Wire,Fan,Fuse…)</t>
  </si>
  <si>
    <t xml:space="preserve">          Body of Cabinets</t>
  </si>
  <si>
    <t xml:space="preserve">          Main Equipment (Card Module,CPU,Power Supply,Barrier,Relay,Logic Solver,…)</t>
  </si>
  <si>
    <t xml:space="preserve">          Bulk Mterial (Terminal,Wire,Fan,Fuse,…)</t>
  </si>
  <si>
    <t xml:space="preserve">          Auxiliary Console For ESD System</t>
  </si>
  <si>
    <t xml:space="preserve">          Switch and Firewall</t>
  </si>
  <si>
    <t xml:space="preserve">          Desk and Furniture</t>
  </si>
  <si>
    <t xml:space="preserve">          PreFAT for DCS and ESD System Integrated (Software and Hardware PreFAT)</t>
  </si>
  <si>
    <t xml:space="preserve">          FAT DCS and ESD System Integrated (Software and Hardware FAT)</t>
  </si>
  <si>
    <t xml:space="preserve">          Vendor Final Data Book Index</t>
  </si>
  <si>
    <t xml:space="preserve">          Final Data Book Preparation</t>
  </si>
  <si>
    <t xml:space="preserve">          HMI</t>
  </si>
  <si>
    <t>1.1.1.1</t>
  </si>
  <si>
    <t>1.1.1.2</t>
  </si>
  <si>
    <t>1.1.1.3</t>
  </si>
  <si>
    <t>1.1.1.4</t>
  </si>
  <si>
    <t>1.1.1.5</t>
  </si>
  <si>
    <t>1.1.1.6</t>
  </si>
  <si>
    <t>1.1.1.7</t>
  </si>
  <si>
    <t>1.1.1.8</t>
  </si>
  <si>
    <t>1.1.1.9</t>
  </si>
  <si>
    <t>1.1.1.10</t>
  </si>
  <si>
    <t>1.1.1.11</t>
  </si>
  <si>
    <t>1.1.1.12</t>
  </si>
  <si>
    <t>1.1.1.13</t>
  </si>
  <si>
    <t>1.1.1.14</t>
  </si>
  <si>
    <t>1.1.1.15</t>
  </si>
  <si>
    <t>1.1.1.16</t>
  </si>
  <si>
    <t>1.1.1.17</t>
  </si>
  <si>
    <t>1.1.1.18</t>
  </si>
  <si>
    <t>1.1.1.19</t>
  </si>
  <si>
    <t>1.1.1.20</t>
  </si>
  <si>
    <t>1.1.1.21</t>
  </si>
  <si>
    <t>1.1.2.1</t>
  </si>
  <si>
    <t>1.1.2.2</t>
  </si>
  <si>
    <t>1.1.2.3</t>
  </si>
  <si>
    <t>1.1.2.4</t>
  </si>
  <si>
    <t>1.1.2.5</t>
  </si>
  <si>
    <t>1.1.3.1</t>
  </si>
  <si>
    <t>1.1.3.2</t>
  </si>
  <si>
    <t>1.1.3.3</t>
  </si>
  <si>
    <t>1.1.3.4</t>
  </si>
  <si>
    <t>1.1.3.5</t>
  </si>
  <si>
    <t>1.1.3.6</t>
  </si>
  <si>
    <t xml:space="preserve">    Network and Supervisor</t>
  </si>
  <si>
    <t xml:space="preserve">          DCS System Logic </t>
  </si>
  <si>
    <t xml:space="preserve">          ESD System Logic</t>
  </si>
  <si>
    <t xml:space="preserve">       DCS System Documents</t>
  </si>
  <si>
    <t xml:space="preserve">          Packing and Delivery to Site (all of Packages)</t>
  </si>
  <si>
    <t>Commissioning DCE/ESD System for Binak Gas Station</t>
  </si>
  <si>
    <t xml:space="preserve">          DCS Systen Cabinets</t>
  </si>
  <si>
    <t xml:space="preserve">          DCS Marshalling Cabinets</t>
  </si>
  <si>
    <t xml:space="preserve">          ESD Marshalling Cabinets</t>
  </si>
  <si>
    <t xml:space="preserve">          ESD System Cabinets</t>
  </si>
  <si>
    <t xml:space="preserve">          Network Cabinet</t>
  </si>
  <si>
    <t xml:space="preserve">    Desk and Auxiliary Console</t>
  </si>
  <si>
    <t>3.4.4</t>
  </si>
  <si>
    <t xml:space="preserve">          Desk and Auxiliary Console</t>
  </si>
  <si>
    <t xml:space="preserve">          Laptop for DCS ans ESD System and Printer</t>
  </si>
  <si>
    <t xml:space="preserve">          Station and Server </t>
  </si>
  <si>
    <t xml:space="preserve">          Large Screen Manitor (62") and Manitor</t>
  </si>
  <si>
    <t xml:space="preserve">          Body of Network Cabinets with Rack 42U</t>
  </si>
  <si>
    <t>Actual Progress
Last Period (%)</t>
  </si>
  <si>
    <t>Actual Progress
This Period (%)</t>
  </si>
  <si>
    <t>Cumulative
Actual Progress (%)</t>
  </si>
  <si>
    <t>X</t>
  </si>
  <si>
    <t>V04</t>
  </si>
  <si>
    <t>V03</t>
  </si>
  <si>
    <t>V02</t>
  </si>
  <si>
    <t>V01</t>
  </si>
  <si>
    <t>V00</t>
  </si>
  <si>
    <t>Page</t>
  </si>
  <si>
    <t>REVISION RECORD SHEET</t>
  </si>
  <si>
    <t>120</t>
  </si>
  <si>
    <t>IGK</t>
  </si>
  <si>
    <t>GCS</t>
  </si>
  <si>
    <t>BK</t>
  </si>
  <si>
    <t>9184 – 073 - 053</t>
  </si>
  <si>
    <t>شماره صفحه: 1 از 3</t>
  </si>
  <si>
    <t>نسخه</t>
  </si>
  <si>
    <t>سریال</t>
  </si>
  <si>
    <t xml:space="preserve">نوع مدرک </t>
  </si>
  <si>
    <t xml:space="preserve">رشته </t>
  </si>
  <si>
    <t>تسهیلات</t>
  </si>
  <si>
    <t>صادرکننده</t>
  </si>
  <si>
    <t>بسته کاری</t>
  </si>
  <si>
    <t xml:space="preserve">پروژه </t>
  </si>
  <si>
    <t>شماره پیمان:</t>
  </si>
  <si>
    <t>XXXXXXXXXXXXXXXXXXXX</t>
  </si>
  <si>
    <t>نگهداشت و افزایش تولید میدان نفتی بینک
سطح الارض و ابنیه تحت الارض 
خرید سیستم های DCS و ESD ایستگاه تقویت فشار گاز بینک
(قرارداد BK-HD-GCS-CO-0031_01)</t>
  </si>
  <si>
    <r>
      <t xml:space="preserve">
</t>
    </r>
    <r>
      <rPr>
        <b/>
        <sz val="14"/>
        <rFont val="Times New Roman"/>
        <family val="1"/>
      </rPr>
      <t>NISOC</t>
    </r>
  </si>
  <si>
    <t xml:space="preserve">AFC: Approved For Construction </t>
  </si>
  <si>
    <t>IFI: Issued For Information</t>
  </si>
  <si>
    <t>IFA: Issued For Approval</t>
  </si>
  <si>
    <t>status:</t>
  </si>
  <si>
    <t>-</t>
  </si>
  <si>
    <t>CLIENT Doc. Number: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</si>
  <si>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</si>
  <si>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</si>
  <si>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</si>
  <si>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</si>
  <si>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</si>
  <si>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</si>
  <si>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</si>
  <si>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IFA</t>
  </si>
  <si>
    <r>
      <t xml:space="preserve">WBS (Work Breakdown Structure)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</si>
  <si>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طرح نگهداشت و افزایش تولید 27 مخزن</t>
  </si>
  <si>
    <t>فایل اکسل مدرک درج گردد</t>
  </si>
  <si>
    <t>شماره صفحه: 3 از 3</t>
  </si>
  <si>
    <t>شماره صفحه: 2 از 3</t>
  </si>
  <si>
    <t xml:space="preserve">          DCS/ESD Typical Loop Diagram </t>
  </si>
  <si>
    <t>M.Fakharian</t>
  </si>
  <si>
    <t>S.Faramarzpour</t>
  </si>
  <si>
    <t>PM</t>
  </si>
  <si>
    <t>WB</t>
  </si>
  <si>
    <t>0001</t>
  </si>
  <si>
    <t>Work Breakdown Structure (WBS)</t>
  </si>
  <si>
    <t>V 01</t>
  </si>
  <si>
    <t>SAT</t>
  </si>
  <si>
    <t xml:space="preserve">          SAT</t>
  </si>
  <si>
    <t>APR.2025</t>
  </si>
  <si>
    <t>MAR.2025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</si>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</sst>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000"/>
    <numFmt numFmtId="166" formatCode="0.000"/>
    <numFmt numFmtId="167" formatCode="[$$-409]#,##0.00"/>
    <numFmt numFmtId="168" formatCode="[$-409]d\-mmm\-yy;@"/>
  </numFmts>
  <fonts count="64">
    <font>
      <sz val="11"/>
      <color theme="1"/>
      <name val="Arial"/>
      <family val="2"/>
      <scheme val="minor"/>
    </font>
    <font>
      <b/>
      <sz val="12"/>
      <color rgb="FFFFFFFF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1"/>
      <color rgb="FFFFFF00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rgb="FFFFFF00"/>
      <name val="Arial"/>
      <family val="2"/>
      <scheme val="minor"/>
    </font>
    <font>
      <b/>
      <sz val="11"/>
      <color theme="0"/>
      <name val="Segoe UI"/>
      <family val="2"/>
    </font>
    <font>
      <sz val="11"/>
      <color theme="1"/>
      <name val="Arial"/>
      <family val="2"/>
      <scheme val="minor"/>
    </font>
    <font>
      <b/>
      <sz val="16"/>
      <color rgb="FFFFFF00"/>
      <name val="Agency FB"/>
      <family val="2"/>
    </font>
    <font>
      <b/>
      <sz val="14"/>
      <color theme="0"/>
      <name val="Segoe UI"/>
      <family val="2"/>
    </font>
    <font>
      <b/>
      <sz val="14"/>
      <color rgb="FFFFFFFF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4"/>
      <color rgb="FFFFFF0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FFFF00"/>
      <name val="Arial"/>
      <family val="2"/>
      <scheme val="minor"/>
    </font>
    <font>
      <sz val="14"/>
      <color theme="1"/>
      <name val="Arial"/>
      <family val="2"/>
      <scheme val="minor"/>
    </font>
    <font>
      <sz val="10"/>
      <color rgb="FF000000"/>
      <name val="Times New Roman"/>
      <charset val="204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</font>
    <font>
      <sz val="11"/>
      <name val="돋움"/>
      <charset val="129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name val="Arial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  <scheme val="minor"/>
    </font>
    <font>
      <b/>
      <sz val="10"/>
      <name val="B Zar"/>
      <charset val="178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8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2"/>
      <name val="B Zar"/>
      <charset val="178"/>
    </font>
    <font>
      <b/>
      <sz val="14"/>
      <name val="Times New Roman"/>
      <family val="1"/>
    </font>
    <font>
      <b/>
      <sz val="9"/>
      <name val="Arial"/>
      <family val="2"/>
    </font>
    <font>
      <b/>
      <sz val="8"/>
      <name val="Arial"/>
      <family val="2"/>
      <scheme val="minor"/>
    </font>
    <font>
      <b/>
      <sz val="10"/>
      <name val="Arial"/>
      <family val="2"/>
      <scheme val="minor"/>
    </font>
    <font>
      <b/>
      <sz val="8.5"/>
      <name val="Arial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24"/>
      <name val="Times New Roman"/>
      <family val="1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color theme="4" tint="-0.249977111117893"/>
      <name val="B Nazanin"/>
      <charset val="178"/>
    </font>
    <font>
      <sz val="8"/>
      <color indexed="12"/>
      <name val="Times New Roman"/>
      <family val="1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name val="MS Sans Serif"/>
      <family val="2"/>
      <charset val="178"/>
    </font>
    <font>
      <sz val="10"/>
      <name val="Arial"/>
      <family val="2"/>
      <scheme val="minor"/>
    </font>
    <font>
      <b/>
      <sz val="18"/>
      <color indexed="8"/>
      <name val="B Nazanin"/>
      <charset val="178"/>
    </font>
    <font>
      <b/>
      <sz val="9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F549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8">
    <xf numFmtId="0" fontId="0" fillId="0" borderId="0"/>
    <xf numFmtId="9" fontId="7" fillId="0" borderId="0" applyFont="0" applyFill="0" applyBorder="0" applyAlignment="0" applyProtection="0"/>
    <xf numFmtId="0" fontId="16" fillId="0" borderId="0"/>
    <xf numFmtId="167" fontId="18" fillId="0" borderId="0"/>
    <xf numFmtId="168" fontId="17" fillId="0" borderId="0"/>
    <xf numFmtId="0" fontId="18" fillId="0" borderId="0"/>
    <xf numFmtId="0" fontId="18" fillId="0" borderId="0"/>
    <xf numFmtId="167" fontId="18" fillId="0" borderId="0"/>
    <xf numFmtId="0" fontId="19" fillId="0" borderId="0"/>
    <xf numFmtId="0" fontId="18" fillId="0" borderId="0"/>
    <xf numFmtId="0" fontId="20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</cellStyleXfs>
  <cellXfs count="31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3" fillId="4" borderId="1" xfId="1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6" fontId="3" fillId="4" borderId="0" xfId="0" applyNumberFormat="1" applyFont="1" applyFill="1" applyAlignment="1">
      <alignment horizontal="center" vertical="center" wrapText="1"/>
    </xf>
    <xf numFmtId="165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2" fontId="3" fillId="4" borderId="0" xfId="0" applyNumberFormat="1" applyFont="1" applyFill="1" applyAlignment="1">
      <alignment horizontal="center" vertical="center" wrapText="1"/>
    </xf>
    <xf numFmtId="2" fontId="2" fillId="5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5" fontId="8" fillId="8" borderId="0" xfId="0" applyNumberFormat="1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5" fillId="0" borderId="0" xfId="0" applyFont="1"/>
    <xf numFmtId="0" fontId="9" fillId="7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9" borderId="0" xfId="0" applyFont="1" applyFill="1" applyAlignment="1">
      <alignment horizontal="center" vertical="center"/>
    </xf>
    <xf numFmtId="166" fontId="12" fillId="4" borderId="1" xfId="0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11" fillId="3" borderId="0" xfId="0" applyNumberFormat="1" applyFont="1" applyFill="1" applyAlignment="1">
      <alignment horizontal="center" vertical="center" wrapText="1"/>
    </xf>
    <xf numFmtId="164" fontId="12" fillId="4" borderId="0" xfId="0" applyNumberFormat="1" applyFont="1" applyFill="1" applyAlignment="1">
      <alignment horizontal="center" vertical="center" wrapText="1"/>
    </xf>
    <xf numFmtId="10" fontId="12" fillId="4" borderId="0" xfId="0" applyNumberFormat="1" applyFont="1" applyFill="1" applyAlignment="1">
      <alignment horizontal="center" vertical="center" wrapText="1"/>
    </xf>
    <xf numFmtId="10" fontId="11" fillId="5" borderId="0" xfId="0" applyNumberFormat="1" applyFont="1" applyFill="1" applyAlignment="1">
      <alignment horizontal="center" vertical="center" wrapText="1"/>
    </xf>
    <xf numFmtId="9" fontId="15" fillId="0" borderId="0" xfId="0" applyNumberFormat="1" applyFont="1" applyAlignment="1">
      <alignment horizontal="center" vertical="center"/>
    </xf>
    <xf numFmtId="9" fontId="13" fillId="5" borderId="0" xfId="1" applyFont="1" applyFill="1" applyBorder="1" applyAlignment="1">
      <alignment vertical="center" wrapText="1"/>
    </xf>
    <xf numFmtId="9" fontId="13" fillId="5" borderId="0" xfId="1" applyFont="1" applyFill="1" applyBorder="1" applyAlignment="1">
      <alignment horizontal="center" vertical="center" wrapText="1"/>
    </xf>
    <xf numFmtId="2" fontId="13" fillId="5" borderId="0" xfId="0" applyNumberFormat="1" applyFont="1" applyFill="1" applyAlignment="1">
      <alignment horizontal="center" vertical="center" wrapText="1"/>
    </xf>
    <xf numFmtId="10" fontId="13" fillId="5" borderId="0" xfId="0" applyNumberFormat="1" applyFont="1" applyFill="1" applyAlignment="1">
      <alignment horizontal="center" vertical="center" wrapText="1"/>
    </xf>
    <xf numFmtId="9" fontId="11" fillId="3" borderId="0" xfId="0" applyNumberFormat="1" applyFont="1" applyFill="1" applyAlignment="1">
      <alignment horizontal="center" vertical="center" wrapText="1"/>
    </xf>
    <xf numFmtId="9" fontId="14" fillId="4" borderId="0" xfId="0" applyNumberFormat="1" applyFont="1" applyFill="1" applyAlignment="1">
      <alignment horizontal="center" vertical="center" wrapText="1"/>
    </xf>
    <xf numFmtId="0" fontId="23" fillId="0" borderId="0" xfId="0" applyFont="1"/>
    <xf numFmtId="0" fontId="23" fillId="8" borderId="0" xfId="0" applyFont="1" applyFill="1"/>
    <xf numFmtId="0" fontId="23" fillId="3" borderId="0" xfId="0" applyFont="1" applyFill="1"/>
    <xf numFmtId="0" fontId="24" fillId="7" borderId="0" xfId="0" applyFont="1" applyFill="1"/>
    <xf numFmtId="0" fontId="23" fillId="0" borderId="0" xfId="0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0" fontId="24" fillId="11" borderId="0" xfId="0" applyFont="1" applyFill="1"/>
    <xf numFmtId="0" fontId="24" fillId="11" borderId="2" xfId="0" applyFont="1" applyFill="1" applyBorder="1" applyAlignment="1">
      <alignment horizontal="center" vertical="center"/>
    </xf>
    <xf numFmtId="10" fontId="24" fillId="11" borderId="3" xfId="0" applyNumberFormat="1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/>
    </xf>
    <xf numFmtId="10" fontId="24" fillId="7" borderId="0" xfId="0" applyNumberFormat="1" applyFont="1" applyFill="1" applyAlignment="1">
      <alignment horizontal="center" vertical="center"/>
    </xf>
    <xf numFmtId="10" fontId="24" fillId="7" borderId="6" xfId="0" applyNumberFormat="1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10" fontId="23" fillId="8" borderId="0" xfId="0" applyNumberFormat="1" applyFont="1" applyFill="1" applyAlignment="1">
      <alignment horizontal="center" vertical="center"/>
    </xf>
    <xf numFmtId="10" fontId="23" fillId="8" borderId="6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10" fontId="23" fillId="3" borderId="0" xfId="0" applyNumberFormat="1" applyFont="1" applyFill="1" applyAlignment="1">
      <alignment horizontal="center" vertical="center"/>
    </xf>
    <xf numFmtId="10" fontId="23" fillId="3" borderId="6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wrapText="1"/>
    </xf>
    <xf numFmtId="10" fontId="23" fillId="0" borderId="6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wrapText="1"/>
    </xf>
    <xf numFmtId="10" fontId="23" fillId="0" borderId="8" xfId="0" applyNumberFormat="1" applyFont="1" applyBorder="1" applyAlignment="1">
      <alignment horizontal="center" vertical="center"/>
    </xf>
    <xf numFmtId="10" fontId="23" fillId="0" borderId="9" xfId="0" applyNumberFormat="1" applyFont="1" applyBorder="1" applyAlignment="1">
      <alignment horizontal="center" vertical="center"/>
    </xf>
    <xf numFmtId="0" fontId="24" fillId="11" borderId="3" xfId="0" applyFont="1" applyFill="1" applyBorder="1" applyAlignment="1">
      <alignment horizontal="left" vertical="center"/>
    </xf>
    <xf numFmtId="0" fontId="24" fillId="7" borderId="0" xfId="0" applyFont="1" applyFill="1" applyAlignment="1">
      <alignment horizontal="left" vertical="center"/>
    </xf>
    <xf numFmtId="0" fontId="23" fillId="8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23" fillId="8" borderId="0" xfId="0" applyFont="1" applyFill="1" applyAlignment="1">
      <alignment horizontal="left" vertical="center" wrapText="1"/>
    </xf>
    <xf numFmtId="0" fontId="18" fillId="0" borderId="0" xfId="15"/>
    <xf numFmtId="1" fontId="28" fillId="0" borderId="0" xfId="15" applyNumberFormat="1" applyFont="1" applyAlignment="1">
      <alignment vertical="top"/>
    </xf>
    <xf numFmtId="1" fontId="29" fillId="0" borderId="0" xfId="15" applyNumberFormat="1" applyFont="1" applyAlignment="1">
      <alignment vertical="center"/>
    </xf>
    <xf numFmtId="0" fontId="18" fillId="0" borderId="0" xfId="15" applyAlignment="1">
      <alignment vertical="center"/>
    </xf>
    <xf numFmtId="0" fontId="30" fillId="0" borderId="0" xfId="15" applyFont="1" applyAlignment="1">
      <alignment vertical="center"/>
    </xf>
    <xf numFmtId="1" fontId="31" fillId="0" borderId="0" xfId="15" applyNumberFormat="1" applyFont="1" applyAlignment="1">
      <alignment vertical="center"/>
    </xf>
    <xf numFmtId="1" fontId="27" fillId="0" borderId="0" xfId="15" applyNumberFormat="1" applyFont="1" applyAlignment="1">
      <alignment vertical="center" wrapText="1"/>
    </xf>
    <xf numFmtId="49" fontId="32" fillId="0" borderId="0" xfId="15" applyNumberFormat="1" applyFont="1" applyAlignment="1">
      <alignment horizontal="left"/>
    </xf>
    <xf numFmtId="0" fontId="34" fillId="0" borderId="0" xfId="15" applyFont="1" applyAlignment="1">
      <alignment vertical="center" readingOrder="1"/>
    </xf>
    <xf numFmtId="0" fontId="34" fillId="0" borderId="21" xfId="15" applyFont="1" applyBorder="1" applyAlignment="1">
      <alignment vertical="center" wrapText="1"/>
    </xf>
    <xf numFmtId="0" fontId="18" fillId="0" borderId="21" xfId="15" applyBorder="1"/>
    <xf numFmtId="0" fontId="32" fillId="0" borderId="0" xfId="15" applyFont="1"/>
    <xf numFmtId="0" fontId="18" fillId="0" borderId="0" xfId="6"/>
    <xf numFmtId="0" fontId="40" fillId="0" borderId="29" xfId="15" applyFont="1" applyBorder="1" applyAlignment="1">
      <alignment vertical="center" wrapText="1"/>
    </xf>
    <xf numFmtId="0" fontId="40" fillId="0" borderId="27" xfId="15" applyFont="1" applyBorder="1" applyAlignment="1">
      <alignment vertical="center" wrapText="1"/>
    </xf>
    <xf numFmtId="0" fontId="40" fillId="0" borderId="21" xfId="15" applyFont="1" applyBorder="1" applyAlignment="1">
      <alignment vertical="center" wrapText="1"/>
    </xf>
    <xf numFmtId="0" fontId="40" fillId="0" borderId="31" xfId="15" applyFont="1" applyBorder="1" applyAlignment="1">
      <alignment vertical="center" wrapText="1"/>
    </xf>
    <xf numFmtId="0" fontId="40" fillId="0" borderId="0" xfId="15" applyFont="1" applyAlignment="1">
      <alignment vertical="center" wrapText="1"/>
    </xf>
    <xf numFmtId="0" fontId="32" fillId="0" borderId="32" xfId="15" applyFont="1" applyBorder="1"/>
    <xf numFmtId="0" fontId="40" fillId="0" borderId="35" xfId="15" applyFont="1" applyBorder="1" applyAlignment="1">
      <alignment vertical="center" wrapText="1"/>
    </xf>
    <xf numFmtId="0" fontId="40" fillId="0" borderId="32" xfId="15" applyFont="1" applyBorder="1" applyAlignment="1">
      <alignment vertical="center" wrapText="1"/>
    </xf>
    <xf numFmtId="0" fontId="18" fillId="0" borderId="14" xfId="15" applyBorder="1"/>
    <xf numFmtId="0" fontId="18" fillId="0" borderId="15" xfId="15" applyBorder="1"/>
    <xf numFmtId="0" fontId="18" fillId="0" borderId="36" xfId="15" applyBorder="1"/>
    <xf numFmtId="0" fontId="18" fillId="0" borderId="37" xfId="15" applyBorder="1"/>
    <xf numFmtId="0" fontId="30" fillId="0" borderId="0" xfId="15" applyFont="1" applyAlignment="1">
      <alignment vertical="center" wrapText="1"/>
    </xf>
    <xf numFmtId="0" fontId="30" fillId="0" borderId="21" xfId="15" applyFont="1" applyBorder="1" applyAlignment="1">
      <alignment vertical="center" wrapText="1"/>
    </xf>
    <xf numFmtId="17" fontId="44" fillId="0" borderId="0" xfId="15" applyNumberFormat="1" applyFont="1" applyAlignment="1">
      <alignment horizontal="left" vertical="center" wrapText="1"/>
    </xf>
    <xf numFmtId="0" fontId="45" fillId="0" borderId="0" xfId="15" applyFont="1" applyAlignment="1">
      <alignment horizontal="left" vertical="top"/>
    </xf>
    <xf numFmtId="0" fontId="18" fillId="0" borderId="37" xfId="15" applyBorder="1" applyAlignment="1">
      <alignment vertical="center"/>
    </xf>
    <xf numFmtId="0" fontId="30" fillId="0" borderId="37" xfId="15" applyFont="1" applyBorder="1" applyAlignment="1">
      <alignment vertical="center" wrapText="1"/>
    </xf>
    <xf numFmtId="0" fontId="43" fillId="0" borderId="0" xfId="15" applyFont="1" applyAlignment="1">
      <alignment vertical="top"/>
    </xf>
    <xf numFmtId="0" fontId="43" fillId="0" borderId="37" xfId="15" applyFont="1" applyBorder="1" applyAlignment="1">
      <alignment vertical="top"/>
    </xf>
    <xf numFmtId="0" fontId="43" fillId="0" borderId="23" xfId="15" applyFont="1" applyBorder="1" applyAlignment="1">
      <alignment vertical="top"/>
    </xf>
    <xf numFmtId="0" fontId="43" fillId="0" borderId="38" xfId="15" applyFont="1" applyBorder="1" applyAlignment="1">
      <alignment vertical="top"/>
    </xf>
    <xf numFmtId="0" fontId="46" fillId="0" borderId="0" xfId="15" applyFont="1" applyAlignment="1">
      <alignment vertical="center" wrapText="1"/>
    </xf>
    <xf numFmtId="0" fontId="43" fillId="0" borderId="39" xfId="15" applyFont="1" applyBorder="1" applyAlignment="1">
      <alignment vertical="center"/>
    </xf>
    <xf numFmtId="0" fontId="43" fillId="0" borderId="12" xfId="15" applyFont="1" applyBorder="1" applyAlignment="1">
      <alignment vertical="center"/>
    </xf>
    <xf numFmtId="0" fontId="43" fillId="0" borderId="13" xfId="15" applyFont="1" applyBorder="1" applyAlignment="1">
      <alignment vertical="center"/>
    </xf>
    <xf numFmtId="0" fontId="47" fillId="0" borderId="12" xfId="15" applyFont="1" applyBorder="1" applyAlignment="1">
      <alignment vertical="center"/>
    </xf>
    <xf numFmtId="0" fontId="43" fillId="0" borderId="40" xfId="15" applyFont="1" applyBorder="1" applyAlignment="1">
      <alignment vertical="center"/>
    </xf>
    <xf numFmtId="0" fontId="46" fillId="0" borderId="0" xfId="15" applyFont="1" applyAlignment="1">
      <alignment vertical="center"/>
    </xf>
    <xf numFmtId="1" fontId="31" fillId="0" borderId="0" xfId="15" applyNumberFormat="1" applyFont="1" applyAlignment="1">
      <alignment vertical="center" wrapText="1"/>
    </xf>
    <xf numFmtId="1" fontId="50" fillId="0" borderId="0" xfId="15" applyNumberFormat="1" applyFont="1" applyAlignment="1">
      <alignment vertical="center" wrapText="1"/>
    </xf>
    <xf numFmtId="1" fontId="53" fillId="0" borderId="0" xfId="15" applyNumberFormat="1" applyFont="1" applyAlignment="1">
      <alignment vertical="center" wrapText="1"/>
    </xf>
    <xf numFmtId="49" fontId="55" fillId="0" borderId="0" xfId="6" applyNumberFormat="1" applyFont="1"/>
    <xf numFmtId="0" fontId="56" fillId="0" borderId="0" xfId="6" applyFont="1" applyAlignment="1" applyProtection="1">
      <alignment horizontal="left" vertical="center"/>
      <protection locked="0"/>
    </xf>
    <xf numFmtId="0" fontId="58" fillId="0" borderId="0" xfId="17" applyFont="1" applyAlignment="1">
      <alignment vertical="center"/>
    </xf>
    <xf numFmtId="0" fontId="18" fillId="0" borderId="0" xfId="17" applyFont="1" applyAlignment="1">
      <alignment horizontal="center"/>
    </xf>
    <xf numFmtId="1" fontId="29" fillId="0" borderId="21" xfId="15" applyNumberFormat="1" applyFont="1" applyBorder="1" applyAlignment="1">
      <alignment vertical="center"/>
    </xf>
    <xf numFmtId="49" fontId="58" fillId="0" borderId="0" xfId="17" applyNumberFormat="1" applyFont="1" applyAlignment="1">
      <alignment vertical="center"/>
    </xf>
    <xf numFmtId="0" fontId="47" fillId="0" borderId="0" xfId="6" applyFont="1" applyAlignment="1" applyProtection="1">
      <alignment horizontal="left" vertical="center"/>
      <protection locked="0"/>
    </xf>
    <xf numFmtId="0" fontId="32" fillId="0" borderId="0" xfId="6" applyFont="1" applyAlignment="1">
      <alignment horizontal="left"/>
    </xf>
    <xf numFmtId="0" fontId="18" fillId="0" borderId="0" xfId="17" applyFont="1" applyAlignment="1">
      <alignment vertical="center"/>
    </xf>
    <xf numFmtId="1" fontId="18" fillId="0" borderId="21" xfId="15" applyNumberFormat="1" applyBorder="1" applyAlignment="1">
      <alignment vertical="center"/>
    </xf>
    <xf numFmtId="0" fontId="30" fillId="0" borderId="21" xfId="15" applyFont="1" applyBorder="1" applyAlignment="1">
      <alignment vertical="center"/>
    </xf>
    <xf numFmtId="0" fontId="30" fillId="0" borderId="37" xfId="15" applyFont="1" applyBorder="1" applyAlignment="1">
      <alignment vertical="center"/>
    </xf>
    <xf numFmtId="1" fontId="31" fillId="0" borderId="21" xfId="15" applyNumberFormat="1" applyFont="1" applyBorder="1" applyAlignment="1">
      <alignment vertical="center"/>
    </xf>
    <xf numFmtId="1" fontId="31" fillId="0" borderId="37" xfId="15" applyNumberFormat="1" applyFont="1" applyBorder="1" applyAlignment="1">
      <alignment vertical="center"/>
    </xf>
    <xf numFmtId="49" fontId="55" fillId="0" borderId="0" xfId="6" applyNumberFormat="1" applyFont="1" applyAlignment="1">
      <alignment horizontal="center"/>
    </xf>
    <xf numFmtId="0" fontId="59" fillId="0" borderId="0" xfId="6" applyFont="1" applyAlignment="1" applyProtection="1">
      <alignment vertical="center"/>
      <protection locked="0"/>
    </xf>
    <xf numFmtId="0" fontId="60" fillId="0" borderId="0" xfId="6" applyFont="1" applyAlignment="1" applyProtection="1">
      <alignment horizontal="left" vertical="center"/>
      <protection locked="0"/>
    </xf>
    <xf numFmtId="1" fontId="31" fillId="0" borderId="37" xfId="15" applyNumberFormat="1" applyFont="1" applyBorder="1" applyAlignment="1">
      <alignment vertical="center" wrapText="1"/>
    </xf>
    <xf numFmtId="1" fontId="27" fillId="0" borderId="21" xfId="15" applyNumberFormat="1" applyFont="1" applyBorder="1" applyAlignment="1">
      <alignment vertical="center" wrapText="1"/>
    </xf>
    <xf numFmtId="1" fontId="27" fillId="0" borderId="37" xfId="15" applyNumberFormat="1" applyFont="1" applyBorder="1" applyAlignment="1">
      <alignment vertical="center" wrapText="1"/>
    </xf>
    <xf numFmtId="49" fontId="61" fillId="0" borderId="0" xfId="6" applyNumberFormat="1" applyFont="1" applyAlignment="1">
      <alignment horizontal="left" vertical="center"/>
    </xf>
    <xf numFmtId="49" fontId="62" fillId="0" borderId="21" xfId="15" applyNumberFormat="1" applyFont="1" applyBorder="1"/>
    <xf numFmtId="49" fontId="62" fillId="0" borderId="37" xfId="15" applyNumberFormat="1" applyFont="1" applyBorder="1"/>
    <xf numFmtId="49" fontId="48" fillId="0" borderId="0" xfId="15" applyNumberFormat="1" applyFont="1"/>
    <xf numFmtId="0" fontId="38" fillId="0" borderId="0" xfId="15" applyFont="1" applyAlignment="1">
      <alignment vertical="center" readingOrder="1"/>
    </xf>
    <xf numFmtId="0" fontId="63" fillId="10" borderId="5" xfId="0" applyFont="1" applyFill="1" applyBorder="1" applyAlignment="1">
      <alignment horizontal="center" vertical="center"/>
    </xf>
    <xf numFmtId="0" fontId="63" fillId="10" borderId="0" xfId="0" applyFont="1" applyFill="1" applyAlignment="1">
      <alignment horizontal="left" vertical="center"/>
    </xf>
    <xf numFmtId="10" fontId="63" fillId="10" borderId="0" xfId="0" applyNumberFormat="1" applyFont="1" applyFill="1" applyAlignment="1">
      <alignment horizontal="center" vertical="center"/>
    </xf>
    <xf numFmtId="10" fontId="63" fillId="10" borderId="6" xfId="0" applyNumberFormat="1" applyFont="1" applyFill="1" applyBorder="1" applyAlignment="1">
      <alignment horizontal="center" vertical="center"/>
    </xf>
    <xf numFmtId="0" fontId="63" fillId="10" borderId="0" xfId="0" applyFont="1" applyFill="1"/>
    <xf numFmtId="0" fontId="63" fillId="10" borderId="0" xfId="0" applyFont="1" applyFill="1" applyAlignment="1">
      <alignment horizontal="left" vertical="center" wrapText="1"/>
    </xf>
    <xf numFmtId="0" fontId="23" fillId="12" borderId="0" xfId="0" applyFont="1" applyFill="1" applyAlignment="1">
      <alignment horizontal="left" vertical="center" wrapText="1"/>
    </xf>
    <xf numFmtId="1" fontId="29" fillId="0" borderId="10" xfId="15" applyNumberFormat="1" applyFont="1" applyBorder="1" applyAlignment="1">
      <alignment horizontal="center" vertical="center"/>
    </xf>
    <xf numFmtId="1" fontId="48" fillId="0" borderId="24" xfId="15" applyNumberFormat="1" applyFont="1" applyBorder="1" applyAlignment="1">
      <alignment horizontal="center" vertical="center"/>
    </xf>
    <xf numFmtId="1" fontId="48" fillId="0" borderId="23" xfId="15" applyNumberFormat="1" applyFont="1" applyBorder="1" applyAlignment="1">
      <alignment horizontal="center" vertical="center"/>
    </xf>
    <xf numFmtId="1" fontId="48" fillId="0" borderId="25" xfId="15" applyNumberFormat="1" applyFont="1" applyBorder="1" applyAlignment="1">
      <alignment horizontal="center" vertical="center"/>
    </xf>
    <xf numFmtId="1" fontId="48" fillId="0" borderId="28" xfId="15" applyNumberFormat="1" applyFont="1" applyBorder="1" applyAlignment="1">
      <alignment horizontal="center" vertical="center"/>
    </xf>
    <xf numFmtId="1" fontId="48" fillId="0" borderId="27" xfId="15" applyNumberFormat="1" applyFont="1" applyBorder="1" applyAlignment="1">
      <alignment horizontal="center" vertical="center"/>
    </xf>
    <xf numFmtId="1" fontId="48" fillId="0" borderId="29" xfId="15" applyNumberFormat="1" applyFont="1" applyBorder="1" applyAlignment="1">
      <alignment horizontal="center" vertical="center"/>
    </xf>
    <xf numFmtId="1" fontId="43" fillId="0" borderId="24" xfId="15" applyNumberFormat="1" applyFont="1" applyBorder="1" applyAlignment="1">
      <alignment horizontal="center" vertical="center"/>
    </xf>
    <xf numFmtId="1" fontId="43" fillId="0" borderId="23" xfId="15" applyNumberFormat="1" applyFont="1" applyBorder="1" applyAlignment="1">
      <alignment horizontal="center" vertical="center"/>
    </xf>
    <xf numFmtId="1" fontId="43" fillId="0" borderId="25" xfId="15" applyNumberFormat="1" applyFont="1" applyBorder="1" applyAlignment="1">
      <alignment horizontal="center" vertical="center"/>
    </xf>
    <xf numFmtId="1" fontId="43" fillId="0" borderId="28" xfId="15" applyNumberFormat="1" applyFont="1" applyBorder="1" applyAlignment="1">
      <alignment horizontal="center" vertical="center"/>
    </xf>
    <xf numFmtId="1" fontId="43" fillId="0" borderId="27" xfId="15" applyNumberFormat="1" applyFont="1" applyBorder="1" applyAlignment="1">
      <alignment horizontal="center" vertical="center"/>
    </xf>
    <xf numFmtId="1" fontId="43" fillId="0" borderId="29" xfId="15" applyNumberFormat="1" applyFont="1" applyBorder="1" applyAlignment="1">
      <alignment horizontal="center" vertical="center"/>
    </xf>
    <xf numFmtId="1" fontId="43" fillId="0" borderId="10" xfId="15" applyNumberFormat="1" applyFont="1" applyBorder="1" applyAlignment="1">
      <alignment horizontal="center" vertical="center"/>
    </xf>
    <xf numFmtId="0" fontId="38" fillId="0" borderId="34" xfId="15" applyFont="1" applyBorder="1" applyAlignment="1">
      <alignment horizontal="center" vertical="top" wrapText="1"/>
    </xf>
    <xf numFmtId="0" fontId="38" fillId="0" borderId="32" xfId="15" applyFont="1" applyBorder="1" applyAlignment="1">
      <alignment horizontal="center" vertical="top" wrapText="1"/>
    </xf>
    <xf numFmtId="0" fontId="38" fillId="0" borderId="33" xfId="15" applyFont="1" applyBorder="1" applyAlignment="1">
      <alignment horizontal="center" vertical="top" wrapText="1"/>
    </xf>
    <xf numFmtId="0" fontId="38" fillId="0" borderId="30" xfId="15" applyFont="1" applyBorder="1" applyAlignment="1">
      <alignment horizontal="center" vertical="top" wrapText="1"/>
    </xf>
    <xf numFmtId="0" fontId="38" fillId="0" borderId="0" xfId="15" applyFont="1" applyAlignment="1">
      <alignment horizontal="center" vertical="top" wrapText="1"/>
    </xf>
    <xf numFmtId="0" fontId="38" fillId="0" borderId="21" xfId="15" applyFont="1" applyBorder="1" applyAlignment="1">
      <alignment horizontal="center" vertical="top" wrapText="1"/>
    </xf>
    <xf numFmtId="0" fontId="38" fillId="0" borderId="28" xfId="15" applyFont="1" applyBorder="1" applyAlignment="1">
      <alignment horizontal="center" vertical="top" wrapText="1"/>
    </xf>
    <xf numFmtId="0" fontId="38" fillId="0" borderId="27" xfId="15" applyFont="1" applyBorder="1" applyAlignment="1">
      <alignment horizontal="center" vertical="top" wrapText="1"/>
    </xf>
    <xf numFmtId="0" fontId="38" fillId="0" borderId="26" xfId="15" applyFont="1" applyBorder="1" applyAlignment="1">
      <alignment horizontal="center" vertical="top" wrapText="1"/>
    </xf>
    <xf numFmtId="0" fontId="41" fillId="0" borderId="34" xfId="15" applyFont="1" applyBorder="1" applyAlignment="1">
      <alignment horizontal="center" vertical="center" wrapText="1"/>
    </xf>
    <xf numFmtId="0" fontId="41" fillId="0" borderId="32" xfId="15" applyFont="1" applyBorder="1" applyAlignment="1">
      <alignment horizontal="center" vertical="center" wrapText="1"/>
    </xf>
    <xf numFmtId="0" fontId="41" fillId="0" borderId="35" xfId="15" applyFont="1" applyBorder="1" applyAlignment="1">
      <alignment horizontal="center" vertical="center" wrapText="1"/>
    </xf>
    <xf numFmtId="0" fontId="41" fillId="0" borderId="30" xfId="15" applyFont="1" applyBorder="1" applyAlignment="1">
      <alignment horizontal="center" vertical="center" wrapText="1"/>
    </xf>
    <xf numFmtId="0" fontId="41" fillId="0" borderId="0" xfId="15" applyFont="1" applyAlignment="1">
      <alignment horizontal="center" vertical="center" wrapText="1"/>
    </xf>
    <xf numFmtId="0" fontId="41" fillId="0" borderId="31" xfId="15" applyFont="1" applyBorder="1" applyAlignment="1">
      <alignment horizontal="center" vertical="center" wrapText="1"/>
    </xf>
    <xf numFmtId="0" fontId="41" fillId="0" borderId="28" xfId="15" applyFont="1" applyBorder="1" applyAlignment="1">
      <alignment horizontal="center" vertical="center" wrapText="1"/>
    </xf>
    <xf numFmtId="0" fontId="41" fillId="0" borderId="27" xfId="15" applyFont="1" applyBorder="1" applyAlignment="1">
      <alignment horizontal="center" vertical="center" wrapText="1"/>
    </xf>
    <xf numFmtId="0" fontId="41" fillId="0" borderId="29" xfId="15" applyFont="1" applyBorder="1" applyAlignment="1">
      <alignment horizontal="center" vertical="center" wrapText="1"/>
    </xf>
    <xf numFmtId="1" fontId="48" fillId="0" borderId="42" xfId="15" applyNumberFormat="1" applyFont="1" applyBorder="1" applyAlignment="1">
      <alignment horizontal="center" vertical="center"/>
    </xf>
    <xf numFmtId="1" fontId="48" fillId="0" borderId="10" xfId="15" applyNumberFormat="1" applyFont="1" applyBorder="1" applyAlignment="1">
      <alignment horizontal="center" vertical="center"/>
    </xf>
    <xf numFmtId="1" fontId="43" fillId="0" borderId="42" xfId="15" applyNumberFormat="1" applyFont="1" applyBorder="1" applyAlignment="1">
      <alignment horizontal="center" vertical="center"/>
    </xf>
    <xf numFmtId="1" fontId="31" fillId="0" borderId="10" xfId="15" applyNumberFormat="1" applyFont="1" applyBorder="1" applyAlignment="1">
      <alignment horizontal="center" vertical="center"/>
    </xf>
    <xf numFmtId="1" fontId="31" fillId="0" borderId="41" xfId="15" applyNumberFormat="1" applyFont="1" applyBorder="1" applyAlignment="1">
      <alignment horizontal="center" vertical="center"/>
    </xf>
    <xf numFmtId="14" fontId="48" fillId="0" borderId="24" xfId="15" applyNumberFormat="1" applyFont="1" applyBorder="1" applyAlignment="1">
      <alignment horizontal="center" vertical="center"/>
    </xf>
    <xf numFmtId="14" fontId="48" fillId="0" borderId="23" xfId="15" applyNumberFormat="1" applyFont="1" applyBorder="1" applyAlignment="1">
      <alignment horizontal="center" vertical="center"/>
    </xf>
    <xf numFmtId="14" fontId="48" fillId="0" borderId="25" xfId="15" applyNumberFormat="1" applyFont="1" applyBorder="1" applyAlignment="1">
      <alignment horizontal="center" vertical="center"/>
    </xf>
    <xf numFmtId="14" fontId="48" fillId="0" borderId="28" xfId="15" applyNumberFormat="1" applyFont="1" applyBorder="1" applyAlignment="1">
      <alignment horizontal="center" vertical="center"/>
    </xf>
    <xf numFmtId="14" fontId="48" fillId="0" borderId="27" xfId="15" applyNumberFormat="1" applyFont="1" applyBorder="1" applyAlignment="1">
      <alignment horizontal="center" vertical="center"/>
    </xf>
    <xf numFmtId="14" fontId="48" fillId="0" borderId="29" xfId="15" applyNumberFormat="1" applyFont="1" applyBorder="1" applyAlignment="1">
      <alignment horizontal="center" vertical="center"/>
    </xf>
    <xf numFmtId="1" fontId="51" fillId="0" borderId="38" xfId="15" applyNumberFormat="1" applyFont="1" applyBorder="1" applyAlignment="1">
      <alignment horizontal="center" vertical="center" wrapText="1"/>
    </xf>
    <xf numFmtId="1" fontId="49" fillId="0" borderId="23" xfId="15" applyNumberFormat="1" applyFont="1" applyBorder="1" applyAlignment="1">
      <alignment horizontal="center" vertical="center" wrapText="1"/>
    </xf>
    <xf numFmtId="1" fontId="49" fillId="0" borderId="22" xfId="15" applyNumberFormat="1" applyFont="1" applyBorder="1" applyAlignment="1">
      <alignment horizontal="center" vertical="center" wrapText="1"/>
    </xf>
    <xf numFmtId="1" fontId="49" fillId="0" borderId="37" xfId="15" applyNumberFormat="1" applyFont="1" applyBorder="1" applyAlignment="1">
      <alignment horizontal="center" vertical="center" wrapText="1"/>
    </xf>
    <xf numFmtId="1" fontId="49" fillId="0" borderId="0" xfId="15" applyNumberFormat="1" applyFont="1" applyAlignment="1">
      <alignment horizontal="center" vertical="center" wrapText="1"/>
    </xf>
    <xf numFmtId="1" fontId="49" fillId="0" borderId="21" xfId="15" applyNumberFormat="1" applyFont="1" applyBorder="1" applyAlignment="1">
      <alignment horizontal="center" vertical="center" wrapText="1"/>
    </xf>
    <xf numFmtId="1" fontId="49" fillId="0" borderId="44" xfId="15" applyNumberFormat="1" applyFont="1" applyBorder="1" applyAlignment="1">
      <alignment horizontal="center" vertical="center" wrapText="1"/>
    </xf>
    <xf numFmtId="1" fontId="49" fillId="0" borderId="27" xfId="15" applyNumberFormat="1" applyFont="1" applyBorder="1" applyAlignment="1">
      <alignment horizontal="center" vertical="center" wrapText="1"/>
    </xf>
    <xf numFmtId="1" fontId="49" fillId="0" borderId="26" xfId="15" applyNumberFormat="1" applyFont="1" applyBorder="1" applyAlignment="1">
      <alignment horizontal="center" vertical="center" wrapText="1"/>
    </xf>
    <xf numFmtId="1" fontId="43" fillId="0" borderId="43" xfId="15" applyNumberFormat="1" applyFont="1" applyBorder="1" applyAlignment="1">
      <alignment horizontal="center" vertical="center"/>
    </xf>
    <xf numFmtId="49" fontId="54" fillId="0" borderId="0" xfId="15" applyNumberFormat="1" applyFont="1" applyAlignment="1">
      <alignment horizontal="center"/>
    </xf>
    <xf numFmtId="1" fontId="43" fillId="0" borderId="41" xfId="15" applyNumberFormat="1" applyFont="1" applyBorder="1" applyAlignment="1">
      <alignment horizontal="center" vertical="center"/>
    </xf>
    <xf numFmtId="1" fontId="29" fillId="0" borderId="41" xfId="15" applyNumberFormat="1" applyFont="1" applyBorder="1" applyAlignment="1">
      <alignment horizontal="center" vertical="center"/>
    </xf>
    <xf numFmtId="1" fontId="43" fillId="0" borderId="23" xfId="15" applyNumberFormat="1" applyFont="1" applyBorder="1" applyAlignment="1">
      <alignment horizontal="center" vertical="center" wrapText="1"/>
    </xf>
    <xf numFmtId="1" fontId="43" fillId="0" borderId="25" xfId="15" applyNumberFormat="1" applyFont="1" applyBorder="1" applyAlignment="1">
      <alignment horizontal="center" vertical="center" wrapText="1"/>
    </xf>
    <xf numFmtId="1" fontId="43" fillId="0" borderId="27" xfId="15" applyNumberFormat="1" applyFont="1" applyBorder="1" applyAlignment="1">
      <alignment horizontal="center" vertical="center" wrapText="1"/>
    </xf>
    <xf numFmtId="1" fontId="43" fillId="0" borderId="29" xfId="15" applyNumberFormat="1" applyFont="1" applyBorder="1" applyAlignment="1">
      <alignment horizontal="center" vertical="center" wrapText="1"/>
    </xf>
    <xf numFmtId="49" fontId="53" fillId="0" borderId="47" xfId="15" applyNumberFormat="1" applyFont="1" applyBorder="1" applyAlignment="1">
      <alignment horizontal="center" vertical="center" wrapText="1"/>
    </xf>
    <xf numFmtId="49" fontId="53" fillId="0" borderId="46" xfId="15" applyNumberFormat="1" applyFont="1" applyBorder="1" applyAlignment="1">
      <alignment horizontal="center" vertical="center" wrapText="1"/>
    </xf>
    <xf numFmtId="49" fontId="53" fillId="0" borderId="45" xfId="15" applyNumberFormat="1" applyFont="1" applyBorder="1" applyAlignment="1">
      <alignment horizontal="center" vertical="center" wrapText="1"/>
    </xf>
    <xf numFmtId="49" fontId="53" fillId="0" borderId="42" xfId="15" applyNumberFormat="1" applyFont="1" applyBorder="1" applyAlignment="1">
      <alignment horizontal="center" vertical="center" wrapText="1"/>
    </xf>
    <xf numFmtId="49" fontId="53" fillId="0" borderId="10" xfId="15" applyNumberFormat="1" applyFont="1" applyBorder="1" applyAlignment="1">
      <alignment horizontal="center" vertical="center" wrapText="1"/>
    </xf>
    <xf numFmtId="49" fontId="53" fillId="0" borderId="41" xfId="15" applyNumberFormat="1" applyFont="1" applyBorder="1" applyAlignment="1">
      <alignment horizontal="center" vertical="center" wrapText="1"/>
    </xf>
    <xf numFmtId="0" fontId="36" fillId="0" borderId="10" xfId="15" applyFont="1" applyBorder="1" applyAlignment="1">
      <alignment horizontal="center" vertical="center"/>
    </xf>
    <xf numFmtId="0" fontId="18" fillId="0" borderId="19" xfId="15" applyBorder="1" applyAlignment="1">
      <alignment horizontal="center" vertical="center"/>
    </xf>
    <xf numFmtId="0" fontId="18" fillId="0" borderId="18" xfId="15" applyBorder="1" applyAlignment="1">
      <alignment horizontal="center" vertical="center"/>
    </xf>
    <xf numFmtId="0" fontId="18" fillId="0" borderId="17" xfId="15" applyBorder="1" applyAlignment="1">
      <alignment horizontal="center" vertical="center"/>
    </xf>
    <xf numFmtId="49" fontId="18" fillId="0" borderId="19" xfId="15" quotePrefix="1" applyNumberFormat="1" applyBorder="1" applyAlignment="1">
      <alignment horizontal="center" vertical="center"/>
    </xf>
    <xf numFmtId="49" fontId="18" fillId="0" borderId="18" xfId="15" quotePrefix="1" applyNumberFormat="1" applyBorder="1" applyAlignment="1">
      <alignment horizontal="center" vertical="center"/>
    </xf>
    <xf numFmtId="49" fontId="18" fillId="0" borderId="17" xfId="15" quotePrefix="1" applyNumberFormat="1" applyBorder="1" applyAlignment="1">
      <alignment horizontal="center" vertical="center"/>
    </xf>
    <xf numFmtId="17" fontId="38" fillId="0" borderId="0" xfId="15" applyNumberFormat="1" applyFont="1" applyAlignment="1">
      <alignment horizontal="left" vertical="center" wrapText="1"/>
    </xf>
    <xf numFmtId="17" fontId="38" fillId="0" borderId="21" xfId="15" applyNumberFormat="1" applyFont="1" applyBorder="1" applyAlignment="1">
      <alignment horizontal="left" vertical="center" wrapText="1"/>
    </xf>
    <xf numFmtId="0" fontId="43" fillId="0" borderId="0" xfId="15" applyFont="1" applyAlignment="1">
      <alignment horizontal="center" vertical="center"/>
    </xf>
    <xf numFmtId="0" fontId="30" fillId="0" borderId="24" xfId="15" applyFont="1" applyBorder="1" applyAlignment="1">
      <alignment horizontal="center" vertical="center" wrapText="1"/>
    </xf>
    <xf numFmtId="0" fontId="39" fillId="0" borderId="23" xfId="15" applyFont="1" applyBorder="1" applyAlignment="1">
      <alignment horizontal="center" vertical="center" wrapText="1"/>
    </xf>
    <xf numFmtId="0" fontId="39" fillId="0" borderId="25" xfId="15" applyFont="1" applyBorder="1" applyAlignment="1">
      <alignment horizontal="center" vertical="center" wrapText="1"/>
    </xf>
    <xf numFmtId="0" fontId="39" fillId="0" borderId="28" xfId="15" applyFont="1" applyBorder="1" applyAlignment="1">
      <alignment horizontal="center" vertical="center" wrapText="1"/>
    </xf>
    <xf numFmtId="0" fontId="39" fillId="0" borderId="27" xfId="15" applyFont="1" applyBorder="1" applyAlignment="1">
      <alignment horizontal="center" vertical="center" wrapText="1"/>
    </xf>
    <xf numFmtId="0" fontId="39" fillId="0" borderId="29" xfId="15" applyFont="1" applyBorder="1" applyAlignment="1">
      <alignment horizontal="center" vertical="center" wrapText="1"/>
    </xf>
    <xf numFmtId="49" fontId="36" fillId="0" borderId="10" xfId="15" quotePrefix="1" applyNumberFormat="1" applyFont="1" applyBorder="1" applyAlignment="1">
      <alignment horizontal="center" vertical="center"/>
    </xf>
    <xf numFmtId="49" fontId="18" fillId="0" borderId="19" xfId="15" applyNumberFormat="1" applyBorder="1" applyAlignment="1">
      <alignment horizontal="center" vertical="center"/>
    </xf>
    <xf numFmtId="49" fontId="18" fillId="0" borderId="17" xfId="15" applyNumberFormat="1" applyBorder="1" applyAlignment="1">
      <alignment horizontal="center" vertical="center"/>
    </xf>
    <xf numFmtId="0" fontId="35" fillId="0" borderId="24" xfId="15" applyFont="1" applyBorder="1" applyAlignment="1">
      <alignment horizontal="center" vertical="center" readingOrder="2"/>
    </xf>
    <xf numFmtId="0" fontId="35" fillId="0" borderId="23" xfId="15" applyFont="1" applyBorder="1" applyAlignment="1">
      <alignment horizontal="center" vertical="center" readingOrder="2"/>
    </xf>
    <xf numFmtId="0" fontId="35" fillId="0" borderId="22" xfId="15" applyFont="1" applyBorder="1" applyAlignment="1">
      <alignment horizontal="center" vertical="center" readingOrder="2"/>
    </xf>
    <xf numFmtId="0" fontId="35" fillId="0" borderId="16" xfId="15" applyFont="1" applyBorder="1" applyAlignment="1">
      <alignment horizontal="center" vertical="center" readingOrder="2"/>
    </xf>
    <xf numFmtId="0" fontId="35" fillId="0" borderId="15" xfId="15" applyFont="1" applyBorder="1" applyAlignment="1">
      <alignment horizontal="center" vertical="center" readingOrder="2"/>
    </xf>
    <xf numFmtId="0" fontId="35" fillId="0" borderId="14" xfId="15" applyFont="1" applyBorder="1" applyAlignment="1">
      <alignment horizontal="center" vertical="center" readingOrder="2"/>
    </xf>
    <xf numFmtId="0" fontId="36" fillId="0" borderId="15" xfId="15" applyFont="1" applyBorder="1" applyAlignment="1">
      <alignment horizontal="center" vertical="center" wrapText="1" readingOrder="2"/>
    </xf>
    <xf numFmtId="0" fontId="36" fillId="0" borderId="20" xfId="15" applyFont="1" applyBorder="1" applyAlignment="1">
      <alignment horizontal="center" vertical="center" wrapText="1" readingOrder="2"/>
    </xf>
    <xf numFmtId="0" fontId="36" fillId="0" borderId="23" xfId="15" applyFont="1" applyBorder="1" applyAlignment="1">
      <alignment horizontal="right" vertical="center"/>
    </xf>
    <xf numFmtId="0" fontId="37" fillId="0" borderId="23" xfId="15" applyFont="1" applyBorder="1" applyAlignment="1">
      <alignment horizontal="right" vertical="center"/>
    </xf>
    <xf numFmtId="0" fontId="37" fillId="0" borderId="25" xfId="15" applyFont="1" applyBorder="1" applyAlignment="1">
      <alignment horizontal="right" vertical="center"/>
    </xf>
    <xf numFmtId="1" fontId="26" fillId="0" borderId="10" xfId="15" applyNumberFormat="1" applyFont="1" applyBorder="1" applyAlignment="1">
      <alignment horizontal="center" vertical="center" wrapText="1"/>
    </xf>
    <xf numFmtId="1" fontId="26" fillId="0" borderId="10" xfId="15" applyNumberFormat="1" applyFont="1" applyBorder="1" applyAlignment="1">
      <alignment horizontal="center" vertical="center"/>
    </xf>
    <xf numFmtId="1" fontId="27" fillId="0" borderId="10" xfId="15" applyNumberFormat="1" applyFont="1" applyBorder="1" applyAlignment="1">
      <alignment horizontal="center" vertical="center" wrapText="1"/>
    </xf>
    <xf numFmtId="1" fontId="26" fillId="0" borderId="13" xfId="15" applyNumberFormat="1" applyFont="1" applyBorder="1" applyAlignment="1">
      <alignment horizontal="center" vertical="center"/>
    </xf>
    <xf numFmtId="1" fontId="26" fillId="0" borderId="12" xfId="15" applyNumberFormat="1" applyFont="1" applyBorder="1" applyAlignment="1">
      <alignment horizontal="center" vertical="center"/>
    </xf>
    <xf numFmtId="1" fontId="26" fillId="0" borderId="11" xfId="15" applyNumberFormat="1" applyFont="1" applyBorder="1" applyAlignment="1">
      <alignment horizontal="center" vertical="center"/>
    </xf>
    <xf numFmtId="49" fontId="33" fillId="0" borderId="0" xfId="15" applyNumberFormat="1" applyFont="1" applyAlignment="1">
      <alignment horizontal="center"/>
    </xf>
    <xf numFmtId="0" fontId="38" fillId="0" borderId="24" xfId="15" applyFont="1" applyBorder="1" applyAlignment="1">
      <alignment horizontal="center" vertical="center" wrapText="1"/>
    </xf>
    <xf numFmtId="2" fontId="18" fillId="0" borderId="19" xfId="15" quotePrefix="1" applyNumberFormat="1" applyBorder="1" applyAlignment="1">
      <alignment horizontal="center" vertical="center"/>
    </xf>
    <xf numFmtId="2" fontId="18" fillId="0" borderId="18" xfId="15" quotePrefix="1" applyNumberFormat="1" applyBorder="1" applyAlignment="1">
      <alignment horizontal="center" vertical="center"/>
    </xf>
    <xf numFmtId="2" fontId="18" fillId="0" borderId="17" xfId="15" quotePrefix="1" applyNumberFormat="1" applyBorder="1" applyAlignment="1">
      <alignment horizontal="center" vertical="center"/>
    </xf>
    <xf numFmtId="0" fontId="40" fillId="0" borderId="48" xfId="15" applyFont="1" applyBorder="1" applyAlignment="1">
      <alignment horizontal="center" vertical="center" wrapText="1"/>
    </xf>
    <xf numFmtId="0" fontId="40" fillId="0" borderId="32" xfId="15" applyFont="1" applyBorder="1" applyAlignment="1">
      <alignment horizontal="center" vertical="center" wrapText="1"/>
    </xf>
    <xf numFmtId="0" fontId="40" fillId="0" borderId="35" xfId="15" applyFont="1" applyBorder="1" applyAlignment="1">
      <alignment horizontal="center" vertical="center" wrapText="1"/>
    </xf>
    <xf numFmtId="0" fontId="40" fillId="0" borderId="37" xfId="15" applyFont="1" applyBorder="1" applyAlignment="1">
      <alignment horizontal="center" vertical="center" wrapText="1"/>
    </xf>
    <xf numFmtId="0" fontId="40" fillId="0" borderId="0" xfId="15" applyFont="1" applyAlignment="1">
      <alignment horizontal="center" vertical="center" wrapText="1"/>
    </xf>
    <xf numFmtId="0" fontId="40" fillId="0" borderId="31" xfId="15" applyFont="1" applyBorder="1" applyAlignment="1">
      <alignment horizontal="center" vertical="center" wrapText="1"/>
    </xf>
    <xf numFmtId="0" fontId="40" fillId="0" borderId="44" xfId="15" applyFont="1" applyBorder="1" applyAlignment="1">
      <alignment horizontal="center" vertical="center" wrapText="1"/>
    </xf>
    <xf numFmtId="0" fontId="40" fillId="0" borderId="27" xfId="15" applyFont="1" applyBorder="1" applyAlignment="1">
      <alignment horizontal="center" vertical="center" wrapText="1"/>
    </xf>
    <xf numFmtId="0" fontId="40" fillId="0" borderId="29" xfId="15" applyFont="1" applyBorder="1" applyAlignment="1">
      <alignment horizontal="center" vertical="center" wrapText="1"/>
    </xf>
    <xf numFmtId="0" fontId="38" fillId="0" borderId="34" xfId="15" applyFont="1" applyBorder="1" applyAlignment="1">
      <alignment horizontal="left" vertical="top" wrapText="1"/>
    </xf>
    <xf numFmtId="0" fontId="18" fillId="0" borderId="32" xfId="6" applyBorder="1" applyAlignment="1">
      <alignment horizontal="left"/>
    </xf>
    <xf numFmtId="0" fontId="18" fillId="0" borderId="33" xfId="6" applyBorder="1" applyAlignment="1">
      <alignment horizontal="left"/>
    </xf>
    <xf numFmtId="0" fontId="18" fillId="0" borderId="30" xfId="6" applyBorder="1" applyAlignment="1">
      <alignment horizontal="left"/>
    </xf>
    <xf numFmtId="0" fontId="18" fillId="0" borderId="0" xfId="6" applyAlignment="1">
      <alignment horizontal="left"/>
    </xf>
    <xf numFmtId="0" fontId="18" fillId="0" borderId="21" xfId="6" applyBorder="1" applyAlignment="1">
      <alignment horizontal="left"/>
    </xf>
    <xf numFmtId="0" fontId="18" fillId="0" borderId="28" xfId="6" applyBorder="1" applyAlignment="1">
      <alignment horizontal="left"/>
    </xf>
    <xf numFmtId="0" fontId="18" fillId="0" borderId="27" xfId="6" applyBorder="1" applyAlignment="1">
      <alignment horizontal="left"/>
    </xf>
    <xf numFmtId="0" fontId="18" fillId="0" borderId="26" xfId="6" applyBorder="1" applyAlignment="1">
      <alignment horizontal="left"/>
    </xf>
    <xf numFmtId="0" fontId="36" fillId="0" borderId="38" xfId="15" applyFont="1" applyBorder="1" applyAlignment="1">
      <alignment horizontal="right" vertical="center"/>
    </xf>
    <xf numFmtId="0" fontId="36" fillId="0" borderId="25" xfId="15" applyFont="1" applyBorder="1" applyAlignment="1">
      <alignment horizontal="right" vertical="center"/>
    </xf>
    <xf numFmtId="0" fontId="35" fillId="0" borderId="30" xfId="15" applyFont="1" applyBorder="1" applyAlignment="1">
      <alignment horizontal="center" vertical="center" readingOrder="2"/>
    </xf>
    <xf numFmtId="0" fontId="35" fillId="0" borderId="0" xfId="15" applyFont="1" applyAlignment="1">
      <alignment horizontal="center" vertical="center" readingOrder="2"/>
    </xf>
    <xf numFmtId="0" fontId="35" fillId="0" borderId="21" xfId="15" applyFont="1" applyBorder="1" applyAlignment="1">
      <alignment horizontal="center" vertical="center" readingOrder="2"/>
    </xf>
    <xf numFmtId="0" fontId="36" fillId="0" borderId="36" xfId="15" applyFont="1" applyBorder="1" applyAlignment="1">
      <alignment horizontal="center" vertical="center" wrapText="1" readingOrder="2"/>
    </xf>
  </cellXfs>
  <cellStyles count="18">
    <cellStyle name="Normal" xfId="0" builtinId="0"/>
    <cellStyle name="Normal 2" xfId="6" xr:uid="{BECFDC03-5BC2-4341-A02A-540F1DA6359A}"/>
    <cellStyle name="Normal 2 2" xfId="10" xr:uid="{73F7A6A1-ACB8-46AD-8EFA-5397F7699621}"/>
    <cellStyle name="Normal 2 2 2" xfId="15" xr:uid="{E8EA2361-AAD2-419A-B90B-26EE2992E005}"/>
    <cellStyle name="Normal 3" xfId="8" xr:uid="{1DD35DDD-85F8-4204-83F5-3833A0DD6CF5}"/>
    <cellStyle name="Normal 4" xfId="9" xr:uid="{A245BC64-7510-4D04-8FF3-1C5E0F21146A}"/>
    <cellStyle name="Normal 4 2" xfId="14" xr:uid="{C2BBDDEA-24E1-4E12-ABA8-D245D5683EB6}"/>
    <cellStyle name="Normal 5" xfId="12" xr:uid="{B3B5A424-7CE3-4B72-9791-C19BFD478A8B}"/>
    <cellStyle name="Normal 6" xfId="16" xr:uid="{9818875D-9428-46B1-81B1-DA09C937648B}"/>
    <cellStyle name="Normal 7" xfId="5" xr:uid="{71922D8E-5E09-475B-9F62-4F9550074B11}"/>
    <cellStyle name="Normal 7 2" xfId="13" xr:uid="{E950A9C3-DBE3-4FD3-9433-7EB22481F0D2}"/>
    <cellStyle name="Normal 8" xfId="4" xr:uid="{B1636788-9AB8-4B88-9C92-B2BDF375C149}"/>
    <cellStyle name="Normal 8 2" xfId="3" xr:uid="{0E3C6D25-6B7D-4D8B-B231-5A5D808ABAFA}"/>
    <cellStyle name="Normal 8 2 2" xfId="7" xr:uid="{1EC39DBA-4217-422A-AB07-BA31E9C84934}"/>
    <cellStyle name="Normal 9" xfId="2" xr:uid="{7EE8E3D8-F569-408F-829B-D8EA7BC8B189}"/>
    <cellStyle name="Normal_ABBMDPLGP2802" xfId="17" xr:uid="{55B19D8B-6F27-4691-A97E-AE47AE128188}"/>
    <cellStyle name="Percent" xfId="1" builtinId="5"/>
    <cellStyle name="표준_VENDOR PRINT INDEX_1" xfId="11" xr:uid="{5D1154FE-80FB-4590-8FBF-7EF1B593AB28}"/>
  </cellStyles>
  <dxfs count="4"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209549</xdr:colOff>
      <xdr:row>0</xdr:row>
      <xdr:rowOff>123825</xdr:rowOff>
    </xdr:from>
    <xdr:ext cx="1164291" cy="917762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E6D55D7-C415-432C-A150-0204E68CD2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" y="123825"/>
          <a:ext cx="1164291" cy="917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134469</xdr:colOff>
      <xdr:row>0</xdr:row>
      <xdr:rowOff>112059</xdr:rowOff>
    </xdr:from>
    <xdr:ext cx="2028265" cy="1277470"/>
    <xdr:pic>
      <xdr:nvPicPr>
        <xdr:cNvPr id="3" name="Picture 2">
          <a:extLst>
            <a:ext uri="{FF2B5EF4-FFF2-40B4-BE49-F238E27FC236}">
              <a16:creationId xmlns:a16="http://schemas.microsoft.com/office/drawing/2014/main" id="{1113EEBF-373E-44DF-AA38-26006EE6C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03269" y="112059"/>
          <a:ext cx="2028265" cy="127747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390525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E8DA02AA-AA57-4B99-A83A-47B4739520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1619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76200</xdr:colOff>
      <xdr:row>0</xdr:row>
      <xdr:rowOff>133350</xdr:rowOff>
    </xdr:from>
    <xdr:ext cx="1647825" cy="896190"/>
    <xdr:pic>
      <xdr:nvPicPr>
        <xdr:cNvPr id="3" name="Picture 2">
          <a:extLst>
            <a:ext uri="{FF2B5EF4-FFF2-40B4-BE49-F238E27FC236}">
              <a16:creationId xmlns:a16="http://schemas.microsoft.com/office/drawing/2014/main" id="{286D164F-6D8C-424F-BF39-F989424B4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0" y="133350"/>
          <a:ext cx="1647825" cy="89619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47625</xdr:rowOff>
        </xdr:from>
        <xdr:to>
          <xdr:col>5</xdr:col>
          <xdr:colOff>1600200</xdr:colOff>
          <xdr:row>6</xdr:row>
          <xdr:rowOff>114301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A41C263E-C87D-4FE1-8F63-000174FB2D7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REVISION!$B$1:$AL$6" spid="_x0000_s21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100" y="47625"/>
              <a:ext cx="13268325" cy="12668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0</xdr:row>
      <xdr:rowOff>85725</xdr:rowOff>
    </xdr:from>
    <xdr:ext cx="1457325" cy="952500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839D6588-D1C6-4FDF-BB75-406F513588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85725"/>
          <a:ext cx="1457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38100</xdr:colOff>
      <xdr:row>0</xdr:row>
      <xdr:rowOff>47623</xdr:rowOff>
    </xdr:from>
    <xdr:ext cx="1909335" cy="1257301"/>
    <xdr:pic>
      <xdr:nvPicPr>
        <xdr:cNvPr id="3" name="Picture 2">
          <a:extLst>
            <a:ext uri="{FF2B5EF4-FFF2-40B4-BE49-F238E27FC236}">
              <a16:creationId xmlns:a16="http://schemas.microsoft.com/office/drawing/2014/main" id="{28BE6A35-E382-4B93-B29E-7D8C939A3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2175" y="47623"/>
          <a:ext cx="1909335" cy="12573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359"/>
  <sheetViews>
    <sheetView topLeftCell="B1" zoomScaleNormal="100" zoomScaleSheetLayoutView="100" workbookViewId="0">
      <pane ySplit="1" topLeftCell="A2" activePane="bottomLeft" state="frozen"/>
      <selection pane="bottomLeft" activeCell="G190" sqref="G190"/>
    </sheetView>
  </sheetViews>
  <sheetFormatPr defaultRowHeight="18" outlineLevelRow="4"/>
  <cols>
    <col min="2" max="2" width="113.75" style="40" customWidth="1"/>
    <col min="3" max="3" width="15.875" style="49" customWidth="1"/>
    <col min="4" max="4" width="12.75" style="9" hidden="1" customWidth="1"/>
    <col min="5" max="5" width="12.75" style="55" customWidth="1"/>
    <col min="6" max="6" width="12.75" style="9" customWidth="1"/>
    <col min="7" max="7" width="12.75" style="60" customWidth="1"/>
  </cols>
  <sheetData>
    <row r="1" spans="1:7" ht="20.25">
      <c r="A1" s="8" t="s">
        <v>0</v>
      </c>
      <c r="B1" s="32" t="s">
        <v>1</v>
      </c>
      <c r="C1" s="41" t="s">
        <v>2</v>
      </c>
      <c r="E1" s="50"/>
      <c r="F1" s="31"/>
    </row>
    <row r="2" spans="1:7">
      <c r="A2" s="1">
        <v>0</v>
      </c>
      <c r="B2" s="33" t="s">
        <v>3</v>
      </c>
      <c r="C2" s="42">
        <v>100</v>
      </c>
      <c r="D2" s="19">
        <v>100</v>
      </c>
      <c r="E2" s="42">
        <v>100</v>
      </c>
      <c r="F2" s="22"/>
    </row>
    <row r="3" spans="1:7" outlineLevel="1">
      <c r="A3" s="2">
        <v>1</v>
      </c>
      <c r="B3" s="34" t="s">
        <v>4</v>
      </c>
      <c r="C3" s="43">
        <v>15</v>
      </c>
      <c r="D3" s="13">
        <v>5</v>
      </c>
      <c r="E3" s="43">
        <v>5</v>
      </c>
      <c r="F3" s="23"/>
      <c r="G3" s="61"/>
    </row>
    <row r="4" spans="1:7" outlineLevel="2">
      <c r="A4" s="3">
        <v>1.1000000000000001</v>
      </c>
      <c r="B4" s="35" t="s">
        <v>5</v>
      </c>
      <c r="C4" s="44">
        <v>14.75</v>
      </c>
      <c r="D4" s="12">
        <v>4.9000000000000004</v>
      </c>
      <c r="E4" s="51">
        <f>G4*$E$3</f>
        <v>4.9166666666666661</v>
      </c>
      <c r="F4" s="24"/>
      <c r="G4" s="62">
        <f>C4/C3</f>
        <v>0.98333333333333328</v>
      </c>
    </row>
    <row r="5" spans="1:7" outlineLevel="3">
      <c r="A5" s="4" t="s">
        <v>6</v>
      </c>
      <c r="B5" s="36" t="s">
        <v>7</v>
      </c>
      <c r="C5" s="45">
        <v>0.15</v>
      </c>
      <c r="D5" s="20">
        <f>C5/$C$4</f>
        <v>1.0169491525423728E-2</v>
      </c>
      <c r="E5" s="51">
        <f>G5*$E$4</f>
        <v>4.9999999999999989E-2</v>
      </c>
      <c r="F5" s="24"/>
      <c r="G5" s="63">
        <f>C5/C4</f>
        <v>1.0169491525423728E-2</v>
      </c>
    </row>
    <row r="6" spans="1:7" outlineLevel="3">
      <c r="A6" s="4" t="s">
        <v>8</v>
      </c>
      <c r="B6" s="36" t="s">
        <v>9</v>
      </c>
      <c r="C6" s="45">
        <v>0.15</v>
      </c>
      <c r="D6" s="20">
        <f>C6/$C$4</f>
        <v>1.0169491525423728E-2</v>
      </c>
      <c r="E6" s="51">
        <f t="shared" ref="E6:E69" si="0">G6*$E$4</f>
        <v>4.9999999999999989E-2</v>
      </c>
      <c r="F6" s="24"/>
      <c r="G6" s="63">
        <f t="shared" ref="G6:G37" si="1">C6/$C$4</f>
        <v>1.0169491525423728E-2</v>
      </c>
    </row>
    <row r="7" spans="1:7" outlineLevel="3">
      <c r="A7" s="4" t="s">
        <v>10</v>
      </c>
      <c r="B7" s="36" t="s">
        <v>11</v>
      </c>
      <c r="C7" s="45">
        <v>0.15</v>
      </c>
      <c r="D7" s="20">
        <f t="shared" ref="D7:D70" si="2">C7/$C$4</f>
        <v>1.0169491525423728E-2</v>
      </c>
      <c r="E7" s="51">
        <f t="shared" si="0"/>
        <v>4.9999999999999989E-2</v>
      </c>
      <c r="F7" s="24"/>
      <c r="G7" s="63">
        <f t="shared" si="1"/>
        <v>1.0169491525423728E-2</v>
      </c>
    </row>
    <row r="8" spans="1:7" outlineLevel="3">
      <c r="A8" s="4" t="s">
        <v>12</v>
      </c>
      <c r="B8" s="36" t="s">
        <v>13</v>
      </c>
      <c r="C8" s="45">
        <v>0.15</v>
      </c>
      <c r="D8" s="20">
        <f t="shared" si="2"/>
        <v>1.0169491525423728E-2</v>
      </c>
      <c r="E8" s="51">
        <f t="shared" si="0"/>
        <v>4.9999999999999989E-2</v>
      </c>
      <c r="F8" s="24"/>
      <c r="G8" s="63">
        <f t="shared" si="1"/>
        <v>1.0169491525423728E-2</v>
      </c>
    </row>
    <row r="9" spans="1:7" ht="36" outlineLevel="3">
      <c r="A9" s="4" t="s">
        <v>14</v>
      </c>
      <c r="B9" s="36" t="s">
        <v>15</v>
      </c>
      <c r="C9" s="45">
        <v>0.15</v>
      </c>
      <c r="D9" s="20">
        <f t="shared" si="2"/>
        <v>1.0169491525423728E-2</v>
      </c>
      <c r="E9" s="51">
        <f t="shared" si="0"/>
        <v>4.9999999999999989E-2</v>
      </c>
      <c r="F9" s="24"/>
      <c r="G9" s="63">
        <f t="shared" si="1"/>
        <v>1.0169491525423728E-2</v>
      </c>
    </row>
    <row r="10" spans="1:7" outlineLevel="3">
      <c r="A10" s="4" t="s">
        <v>16</v>
      </c>
      <c r="B10" s="36" t="s">
        <v>17</v>
      </c>
      <c r="C10" s="45">
        <v>0.15</v>
      </c>
      <c r="D10" s="20">
        <f t="shared" si="2"/>
        <v>1.0169491525423728E-2</v>
      </c>
      <c r="E10" s="51">
        <f t="shared" si="0"/>
        <v>4.9999999999999989E-2</v>
      </c>
      <c r="F10" s="24"/>
      <c r="G10" s="63">
        <f t="shared" si="1"/>
        <v>1.0169491525423728E-2</v>
      </c>
    </row>
    <row r="11" spans="1:7" ht="36" outlineLevel="3">
      <c r="A11" s="4" t="s">
        <v>18</v>
      </c>
      <c r="B11" s="36" t="s">
        <v>19</v>
      </c>
      <c r="C11" s="45">
        <v>0.11</v>
      </c>
      <c r="D11" s="20">
        <f t="shared" si="2"/>
        <v>7.4576271186440682E-3</v>
      </c>
      <c r="E11" s="51">
        <f t="shared" si="0"/>
        <v>3.6666666666666667E-2</v>
      </c>
      <c r="F11" s="24"/>
      <c r="G11" s="63">
        <f t="shared" si="1"/>
        <v>7.4576271186440682E-3</v>
      </c>
    </row>
    <row r="12" spans="1:7" outlineLevel="3">
      <c r="A12" s="4" t="s">
        <v>20</v>
      </c>
      <c r="B12" s="36" t="s">
        <v>21</v>
      </c>
      <c r="C12" s="45">
        <v>0.1</v>
      </c>
      <c r="D12" s="20">
        <f t="shared" si="2"/>
        <v>6.7796610169491532E-3</v>
      </c>
      <c r="E12" s="51">
        <f t="shared" si="0"/>
        <v>3.3333333333333333E-2</v>
      </c>
      <c r="F12" s="24"/>
      <c r="G12" s="63">
        <f t="shared" si="1"/>
        <v>6.7796610169491532E-3</v>
      </c>
    </row>
    <row r="13" spans="1:7" outlineLevel="3">
      <c r="A13" s="4" t="s">
        <v>22</v>
      </c>
      <c r="B13" s="36" t="s">
        <v>23</v>
      </c>
      <c r="C13" s="45">
        <v>7.0000000000000007E-2</v>
      </c>
      <c r="D13" s="20">
        <f t="shared" si="2"/>
        <v>4.7457627118644074E-3</v>
      </c>
      <c r="E13" s="51">
        <f t="shared" si="0"/>
        <v>2.3333333333333334E-2</v>
      </c>
      <c r="F13" s="24"/>
      <c r="G13" s="63">
        <f t="shared" si="1"/>
        <v>4.7457627118644074E-3</v>
      </c>
    </row>
    <row r="14" spans="1:7" ht="36" outlineLevel="3">
      <c r="A14" s="4" t="s">
        <v>24</v>
      </c>
      <c r="B14" s="36" t="s">
        <v>25</v>
      </c>
      <c r="C14" s="45">
        <v>7.0000000000000007E-2</v>
      </c>
      <c r="D14" s="12">
        <f t="shared" si="2"/>
        <v>4.7457627118644074E-3</v>
      </c>
      <c r="E14" s="51">
        <f t="shared" si="0"/>
        <v>2.3333333333333334E-2</v>
      </c>
      <c r="F14" s="24"/>
      <c r="G14" s="63">
        <f t="shared" si="1"/>
        <v>4.7457627118644074E-3</v>
      </c>
    </row>
    <row r="15" spans="1:7" ht="36" outlineLevel="3">
      <c r="A15" s="4" t="s">
        <v>26</v>
      </c>
      <c r="B15" s="36" t="s">
        <v>27</v>
      </c>
      <c r="C15" s="45">
        <v>7.0000000000000007E-2</v>
      </c>
      <c r="D15" s="12">
        <f t="shared" si="2"/>
        <v>4.7457627118644074E-3</v>
      </c>
      <c r="E15" s="51">
        <f t="shared" si="0"/>
        <v>2.3333333333333334E-2</v>
      </c>
      <c r="F15" s="24"/>
      <c r="G15" s="63">
        <f t="shared" si="1"/>
        <v>4.7457627118644074E-3</v>
      </c>
    </row>
    <row r="16" spans="1:7" outlineLevel="3">
      <c r="A16" s="4" t="s">
        <v>28</v>
      </c>
      <c r="B16" s="36" t="s">
        <v>29</v>
      </c>
      <c r="C16" s="45">
        <v>7.0000000000000007E-2</v>
      </c>
      <c r="D16" s="12">
        <f t="shared" si="2"/>
        <v>4.7457627118644074E-3</v>
      </c>
      <c r="E16" s="51">
        <f t="shared" si="0"/>
        <v>2.3333333333333334E-2</v>
      </c>
      <c r="F16" s="24"/>
      <c r="G16" s="63">
        <f t="shared" si="1"/>
        <v>4.7457627118644074E-3</v>
      </c>
    </row>
    <row r="17" spans="1:7" ht="36" outlineLevel="3">
      <c r="A17" s="4" t="s">
        <v>30</v>
      </c>
      <c r="B17" s="36" t="s">
        <v>31</v>
      </c>
      <c r="C17" s="45">
        <v>7.0000000000000007E-2</v>
      </c>
      <c r="D17" s="12">
        <f t="shared" si="2"/>
        <v>4.7457627118644074E-3</v>
      </c>
      <c r="E17" s="51">
        <f t="shared" si="0"/>
        <v>2.3333333333333334E-2</v>
      </c>
      <c r="F17" s="24"/>
      <c r="G17" s="63">
        <f t="shared" si="1"/>
        <v>4.7457627118644074E-3</v>
      </c>
    </row>
    <row r="18" spans="1:7" ht="36" outlineLevel="3">
      <c r="A18" s="4" t="s">
        <v>32</v>
      </c>
      <c r="B18" s="36" t="s">
        <v>33</v>
      </c>
      <c r="C18" s="45">
        <v>7.0000000000000007E-2</v>
      </c>
      <c r="D18" s="12">
        <f t="shared" si="2"/>
        <v>4.7457627118644074E-3</v>
      </c>
      <c r="E18" s="51">
        <f t="shared" si="0"/>
        <v>2.3333333333333334E-2</v>
      </c>
      <c r="F18" s="24"/>
      <c r="G18" s="63">
        <f t="shared" si="1"/>
        <v>4.7457627118644074E-3</v>
      </c>
    </row>
    <row r="19" spans="1:7" ht="36" outlineLevel="3">
      <c r="A19" s="4" t="s">
        <v>34</v>
      </c>
      <c r="B19" s="36" t="s">
        <v>35</v>
      </c>
      <c r="C19" s="45">
        <v>7.0000000000000007E-2</v>
      </c>
      <c r="D19" s="12">
        <f t="shared" si="2"/>
        <v>4.7457627118644074E-3</v>
      </c>
      <c r="E19" s="51">
        <f t="shared" si="0"/>
        <v>2.3333333333333334E-2</v>
      </c>
      <c r="F19" s="24"/>
      <c r="G19" s="63">
        <f t="shared" si="1"/>
        <v>4.7457627118644074E-3</v>
      </c>
    </row>
    <row r="20" spans="1:7" outlineLevel="3">
      <c r="A20" s="4" t="s">
        <v>36</v>
      </c>
      <c r="B20" s="36" t="s">
        <v>37</v>
      </c>
      <c r="C20" s="45">
        <v>7.0000000000000007E-2</v>
      </c>
      <c r="D20" s="12">
        <f t="shared" si="2"/>
        <v>4.7457627118644074E-3</v>
      </c>
      <c r="E20" s="51">
        <f t="shared" si="0"/>
        <v>2.3333333333333334E-2</v>
      </c>
      <c r="F20" s="24"/>
      <c r="G20" s="63">
        <f t="shared" si="1"/>
        <v>4.7457627118644074E-3</v>
      </c>
    </row>
    <row r="21" spans="1:7" outlineLevel="3">
      <c r="A21" s="4" t="s">
        <v>38</v>
      </c>
      <c r="B21" s="36" t="s">
        <v>39</v>
      </c>
      <c r="C21" s="45">
        <v>7.0000000000000007E-2</v>
      </c>
      <c r="D21" s="12">
        <f t="shared" si="2"/>
        <v>4.7457627118644074E-3</v>
      </c>
      <c r="E21" s="51">
        <f t="shared" si="0"/>
        <v>2.3333333333333334E-2</v>
      </c>
      <c r="F21" s="24"/>
      <c r="G21" s="63">
        <f t="shared" si="1"/>
        <v>4.7457627118644074E-3</v>
      </c>
    </row>
    <row r="22" spans="1:7" outlineLevel="3">
      <c r="A22" s="4" t="s">
        <v>40</v>
      </c>
      <c r="B22" s="36" t="s">
        <v>41</v>
      </c>
      <c r="C22" s="45">
        <v>0.34</v>
      </c>
      <c r="D22" s="12">
        <f t="shared" si="2"/>
        <v>2.305084745762712E-2</v>
      </c>
      <c r="E22" s="51">
        <f t="shared" si="0"/>
        <v>0.11333333333333333</v>
      </c>
      <c r="F22" s="24"/>
      <c r="G22" s="63">
        <f t="shared" si="1"/>
        <v>2.305084745762712E-2</v>
      </c>
    </row>
    <row r="23" spans="1:7" outlineLevel="3">
      <c r="A23" s="4" t="s">
        <v>42</v>
      </c>
      <c r="B23" s="36" t="s">
        <v>43</v>
      </c>
      <c r="C23" s="45">
        <v>0.34</v>
      </c>
      <c r="D23" s="12">
        <f t="shared" si="2"/>
        <v>2.305084745762712E-2</v>
      </c>
      <c r="E23" s="51">
        <f t="shared" si="0"/>
        <v>0.11333333333333333</v>
      </c>
      <c r="F23" s="24"/>
      <c r="G23" s="63">
        <f t="shared" si="1"/>
        <v>2.305084745762712E-2</v>
      </c>
    </row>
    <row r="24" spans="1:7" outlineLevel="3">
      <c r="A24" s="4" t="s">
        <v>44</v>
      </c>
      <c r="B24" s="36" t="s">
        <v>45</v>
      </c>
      <c r="C24" s="45">
        <v>0.34</v>
      </c>
      <c r="D24" s="12">
        <f t="shared" si="2"/>
        <v>2.305084745762712E-2</v>
      </c>
      <c r="E24" s="51">
        <f t="shared" si="0"/>
        <v>0.11333333333333333</v>
      </c>
      <c r="F24" s="24"/>
      <c r="G24" s="63">
        <f t="shared" si="1"/>
        <v>2.305084745762712E-2</v>
      </c>
    </row>
    <row r="25" spans="1:7" outlineLevel="3">
      <c r="A25" s="4" t="s">
        <v>46</v>
      </c>
      <c r="B25" s="36" t="s">
        <v>47</v>
      </c>
      <c r="C25" s="45">
        <v>0.13</v>
      </c>
      <c r="D25" s="12">
        <f t="shared" si="2"/>
        <v>8.8135593220338981E-3</v>
      </c>
      <c r="E25" s="51">
        <f t="shared" si="0"/>
        <v>4.3333333333333328E-2</v>
      </c>
      <c r="F25" s="24"/>
      <c r="G25" s="63">
        <f t="shared" si="1"/>
        <v>8.8135593220338981E-3</v>
      </c>
    </row>
    <row r="26" spans="1:7" outlineLevel="3">
      <c r="A26" s="4" t="s">
        <v>48</v>
      </c>
      <c r="B26" s="36" t="s">
        <v>49</v>
      </c>
      <c r="C26" s="45">
        <v>0.09</v>
      </c>
      <c r="D26" s="12">
        <f t="shared" si="2"/>
        <v>6.1016949152542374E-3</v>
      </c>
      <c r="E26" s="51">
        <f t="shared" si="0"/>
        <v>2.9999999999999995E-2</v>
      </c>
      <c r="F26" s="24"/>
      <c r="G26" s="63">
        <f t="shared" si="1"/>
        <v>6.1016949152542374E-3</v>
      </c>
    </row>
    <row r="27" spans="1:7" outlineLevel="3">
      <c r="A27" s="4" t="s">
        <v>50</v>
      </c>
      <c r="B27" s="36" t="s">
        <v>51</v>
      </c>
      <c r="C27" s="45">
        <v>0.09</v>
      </c>
      <c r="D27" s="12">
        <f t="shared" si="2"/>
        <v>6.1016949152542374E-3</v>
      </c>
      <c r="E27" s="51">
        <f t="shared" si="0"/>
        <v>2.9999999999999995E-2</v>
      </c>
      <c r="F27" s="24"/>
      <c r="G27" s="63">
        <f t="shared" si="1"/>
        <v>6.1016949152542374E-3</v>
      </c>
    </row>
    <row r="28" spans="1:7" outlineLevel="3">
      <c r="A28" s="4" t="s">
        <v>52</v>
      </c>
      <c r="B28" s="36" t="s">
        <v>53</v>
      </c>
      <c r="C28" s="45">
        <v>0.09</v>
      </c>
      <c r="D28" s="12">
        <f t="shared" si="2"/>
        <v>6.1016949152542374E-3</v>
      </c>
      <c r="E28" s="51">
        <f t="shared" si="0"/>
        <v>2.9999999999999995E-2</v>
      </c>
      <c r="F28" s="24"/>
      <c r="G28" s="63">
        <f t="shared" si="1"/>
        <v>6.1016949152542374E-3</v>
      </c>
    </row>
    <row r="29" spans="1:7" outlineLevel="3">
      <c r="A29" s="4" t="s">
        <v>54</v>
      </c>
      <c r="B29" s="36" t="s">
        <v>55</v>
      </c>
      <c r="C29" s="45">
        <v>0.09</v>
      </c>
      <c r="D29" s="12">
        <f t="shared" si="2"/>
        <v>6.1016949152542374E-3</v>
      </c>
      <c r="E29" s="51">
        <f t="shared" si="0"/>
        <v>2.9999999999999995E-2</v>
      </c>
      <c r="F29" s="24"/>
      <c r="G29" s="63">
        <f t="shared" si="1"/>
        <v>6.1016949152542374E-3</v>
      </c>
    </row>
    <row r="30" spans="1:7" outlineLevel="3">
      <c r="A30" s="4" t="s">
        <v>56</v>
      </c>
      <c r="B30" s="36" t="s">
        <v>57</v>
      </c>
      <c r="C30" s="45">
        <v>0.09</v>
      </c>
      <c r="D30" s="12">
        <f t="shared" si="2"/>
        <v>6.1016949152542374E-3</v>
      </c>
      <c r="E30" s="51">
        <f t="shared" si="0"/>
        <v>2.9999999999999995E-2</v>
      </c>
      <c r="F30" s="24"/>
      <c r="G30" s="63">
        <f t="shared" si="1"/>
        <v>6.1016949152542374E-3</v>
      </c>
    </row>
    <row r="31" spans="1:7" outlineLevel="3">
      <c r="A31" s="4" t="s">
        <v>58</v>
      </c>
      <c r="B31" s="36" t="s">
        <v>59</v>
      </c>
      <c r="C31" s="45">
        <v>0.09</v>
      </c>
      <c r="D31" s="12">
        <f t="shared" si="2"/>
        <v>6.1016949152542374E-3</v>
      </c>
      <c r="E31" s="51">
        <f t="shared" si="0"/>
        <v>2.9999999999999995E-2</v>
      </c>
      <c r="F31" s="24"/>
      <c r="G31" s="63">
        <f t="shared" si="1"/>
        <v>6.1016949152542374E-3</v>
      </c>
    </row>
    <row r="32" spans="1:7" outlineLevel="3">
      <c r="A32" s="4" t="s">
        <v>60</v>
      </c>
      <c r="B32" s="36" t="s">
        <v>61</v>
      </c>
      <c r="C32" s="45">
        <v>0.09</v>
      </c>
      <c r="D32" s="12">
        <f t="shared" si="2"/>
        <v>6.1016949152542374E-3</v>
      </c>
      <c r="E32" s="51">
        <f t="shared" si="0"/>
        <v>2.9999999999999995E-2</v>
      </c>
      <c r="F32" s="24"/>
      <c r="G32" s="63">
        <f t="shared" si="1"/>
        <v>6.1016949152542374E-3</v>
      </c>
    </row>
    <row r="33" spans="1:7" outlineLevel="3">
      <c r="A33" s="4" t="s">
        <v>62</v>
      </c>
      <c r="B33" s="36" t="s">
        <v>63</v>
      </c>
      <c r="C33" s="45">
        <v>0.09</v>
      </c>
      <c r="D33" s="12">
        <f t="shared" si="2"/>
        <v>6.1016949152542374E-3</v>
      </c>
      <c r="E33" s="51">
        <f t="shared" si="0"/>
        <v>2.9999999999999995E-2</v>
      </c>
      <c r="F33" s="24"/>
      <c r="G33" s="63">
        <f t="shared" si="1"/>
        <v>6.1016949152542374E-3</v>
      </c>
    </row>
    <row r="34" spans="1:7" outlineLevel="3">
      <c r="A34" s="4" t="s">
        <v>64</v>
      </c>
      <c r="B34" s="36" t="s">
        <v>65</v>
      </c>
      <c r="C34" s="45">
        <v>0.09</v>
      </c>
      <c r="D34" s="12">
        <f t="shared" si="2"/>
        <v>6.1016949152542374E-3</v>
      </c>
      <c r="E34" s="51">
        <f t="shared" si="0"/>
        <v>2.9999999999999995E-2</v>
      </c>
      <c r="F34" s="24"/>
      <c r="G34" s="63">
        <f t="shared" si="1"/>
        <v>6.1016949152542374E-3</v>
      </c>
    </row>
    <row r="35" spans="1:7" outlineLevel="3">
      <c r="A35" s="4" t="s">
        <v>66</v>
      </c>
      <c r="B35" s="36" t="s">
        <v>67</v>
      </c>
      <c r="C35" s="45">
        <v>0.09</v>
      </c>
      <c r="D35" s="12">
        <f t="shared" si="2"/>
        <v>6.1016949152542374E-3</v>
      </c>
      <c r="E35" s="51">
        <f t="shared" si="0"/>
        <v>2.9999999999999995E-2</v>
      </c>
      <c r="F35" s="24"/>
      <c r="G35" s="63">
        <f t="shared" si="1"/>
        <v>6.1016949152542374E-3</v>
      </c>
    </row>
    <row r="36" spans="1:7" outlineLevel="3">
      <c r="A36" s="4" t="s">
        <v>68</v>
      </c>
      <c r="B36" s="36" t="s">
        <v>69</v>
      </c>
      <c r="C36" s="45">
        <v>0.09</v>
      </c>
      <c r="D36" s="12">
        <f t="shared" si="2"/>
        <v>6.1016949152542374E-3</v>
      </c>
      <c r="E36" s="51">
        <f t="shared" si="0"/>
        <v>2.9999999999999995E-2</v>
      </c>
      <c r="F36" s="24"/>
      <c r="G36" s="63">
        <f t="shared" si="1"/>
        <v>6.1016949152542374E-3</v>
      </c>
    </row>
    <row r="37" spans="1:7" outlineLevel="3">
      <c r="A37" s="4" t="s">
        <v>70</v>
      </c>
      <c r="B37" s="36" t="s">
        <v>71</v>
      </c>
      <c r="C37" s="45">
        <v>0.09</v>
      </c>
      <c r="D37" s="12">
        <f t="shared" si="2"/>
        <v>6.1016949152542374E-3</v>
      </c>
      <c r="E37" s="51">
        <f t="shared" si="0"/>
        <v>2.9999999999999995E-2</v>
      </c>
      <c r="F37" s="24"/>
      <c r="G37" s="63">
        <f t="shared" si="1"/>
        <v>6.1016949152542374E-3</v>
      </c>
    </row>
    <row r="38" spans="1:7" outlineLevel="3">
      <c r="A38" s="4" t="s">
        <v>72</v>
      </c>
      <c r="B38" s="36" t="s">
        <v>73</v>
      </c>
      <c r="C38" s="45">
        <v>0.09</v>
      </c>
      <c r="D38" s="12">
        <f t="shared" si="2"/>
        <v>6.1016949152542374E-3</v>
      </c>
      <c r="E38" s="51">
        <f t="shared" si="0"/>
        <v>2.9999999999999995E-2</v>
      </c>
      <c r="F38" s="24"/>
      <c r="G38" s="63">
        <f t="shared" ref="G38:G69" si="3">C38/$C$4</f>
        <v>6.1016949152542374E-3</v>
      </c>
    </row>
    <row r="39" spans="1:7" outlineLevel="3">
      <c r="A39" s="4" t="s">
        <v>74</v>
      </c>
      <c r="B39" s="36" t="s">
        <v>75</v>
      </c>
      <c r="C39" s="45">
        <v>0.09</v>
      </c>
      <c r="D39" s="12">
        <f t="shared" si="2"/>
        <v>6.1016949152542374E-3</v>
      </c>
      <c r="E39" s="51">
        <f t="shared" si="0"/>
        <v>2.9999999999999995E-2</v>
      </c>
      <c r="F39" s="24"/>
      <c r="G39" s="63">
        <f t="shared" si="3"/>
        <v>6.1016949152542374E-3</v>
      </c>
    </row>
    <row r="40" spans="1:7" outlineLevel="3">
      <c r="A40" s="4" t="s">
        <v>76</v>
      </c>
      <c r="B40" s="36" t="s">
        <v>77</v>
      </c>
      <c r="C40" s="45">
        <v>0.09</v>
      </c>
      <c r="D40" s="12">
        <f t="shared" si="2"/>
        <v>6.1016949152542374E-3</v>
      </c>
      <c r="E40" s="51">
        <f t="shared" si="0"/>
        <v>2.9999999999999995E-2</v>
      </c>
      <c r="F40" s="24"/>
      <c r="G40" s="63">
        <f t="shared" si="3"/>
        <v>6.1016949152542374E-3</v>
      </c>
    </row>
    <row r="41" spans="1:7" outlineLevel="3">
      <c r="A41" s="4" t="s">
        <v>78</v>
      </c>
      <c r="B41" s="36" t="s">
        <v>79</v>
      </c>
      <c r="C41" s="45">
        <v>0.09</v>
      </c>
      <c r="D41" s="12">
        <f t="shared" si="2"/>
        <v>6.1016949152542374E-3</v>
      </c>
      <c r="E41" s="51">
        <f t="shared" si="0"/>
        <v>2.9999999999999995E-2</v>
      </c>
      <c r="F41" s="24"/>
      <c r="G41" s="63">
        <f t="shared" si="3"/>
        <v>6.1016949152542374E-3</v>
      </c>
    </row>
    <row r="42" spans="1:7" outlineLevel="3">
      <c r="A42" s="4" t="s">
        <v>80</v>
      </c>
      <c r="B42" s="36" t="s">
        <v>81</v>
      </c>
      <c r="C42" s="45">
        <v>0.09</v>
      </c>
      <c r="D42" s="12">
        <f t="shared" si="2"/>
        <v>6.1016949152542374E-3</v>
      </c>
      <c r="E42" s="51">
        <f t="shared" si="0"/>
        <v>2.9999999999999995E-2</v>
      </c>
      <c r="F42" s="24"/>
      <c r="G42" s="63">
        <f t="shared" si="3"/>
        <v>6.1016949152542374E-3</v>
      </c>
    </row>
    <row r="43" spans="1:7" outlineLevel="3">
      <c r="A43" s="4" t="s">
        <v>82</v>
      </c>
      <c r="B43" s="36" t="s">
        <v>83</v>
      </c>
      <c r="C43" s="45">
        <v>0.09</v>
      </c>
      <c r="D43" s="12">
        <f t="shared" si="2"/>
        <v>6.1016949152542374E-3</v>
      </c>
      <c r="E43" s="51">
        <f t="shared" si="0"/>
        <v>2.9999999999999995E-2</v>
      </c>
      <c r="F43" s="24"/>
      <c r="G43" s="63">
        <f t="shared" si="3"/>
        <v>6.1016949152542374E-3</v>
      </c>
    </row>
    <row r="44" spans="1:7" ht="36" outlineLevel="3">
      <c r="A44" s="4" t="s">
        <v>84</v>
      </c>
      <c r="B44" s="36" t="s">
        <v>85</v>
      </c>
      <c r="C44" s="45">
        <v>0.09</v>
      </c>
      <c r="D44" s="12">
        <f t="shared" si="2"/>
        <v>6.1016949152542374E-3</v>
      </c>
      <c r="E44" s="51">
        <f t="shared" si="0"/>
        <v>2.9999999999999995E-2</v>
      </c>
      <c r="F44" s="24"/>
      <c r="G44" s="63">
        <f t="shared" si="3"/>
        <v>6.1016949152542374E-3</v>
      </c>
    </row>
    <row r="45" spans="1:7" outlineLevel="3">
      <c r="A45" s="4" t="s">
        <v>86</v>
      </c>
      <c r="B45" s="36" t="s">
        <v>87</v>
      </c>
      <c r="C45" s="45">
        <v>0.09</v>
      </c>
      <c r="D45" s="12">
        <f t="shared" si="2"/>
        <v>6.1016949152542374E-3</v>
      </c>
      <c r="E45" s="51">
        <f t="shared" si="0"/>
        <v>2.9999999999999995E-2</v>
      </c>
      <c r="F45" s="24"/>
      <c r="G45" s="63">
        <f t="shared" si="3"/>
        <v>6.1016949152542374E-3</v>
      </c>
    </row>
    <row r="46" spans="1:7" outlineLevel="3">
      <c r="A46" s="4" t="s">
        <v>88</v>
      </c>
      <c r="B46" s="36" t="s">
        <v>89</v>
      </c>
      <c r="C46" s="45">
        <v>0.09</v>
      </c>
      <c r="D46" s="12">
        <f t="shared" si="2"/>
        <v>6.1016949152542374E-3</v>
      </c>
      <c r="E46" s="51">
        <f t="shared" si="0"/>
        <v>2.9999999999999995E-2</v>
      </c>
      <c r="F46" s="24"/>
      <c r="G46" s="63">
        <f t="shared" si="3"/>
        <v>6.1016949152542374E-3</v>
      </c>
    </row>
    <row r="47" spans="1:7" outlineLevel="3">
      <c r="A47" s="4" t="s">
        <v>90</v>
      </c>
      <c r="B47" s="36" t="s">
        <v>91</v>
      </c>
      <c r="C47" s="45">
        <v>0.09</v>
      </c>
      <c r="D47" s="12">
        <f t="shared" si="2"/>
        <v>6.1016949152542374E-3</v>
      </c>
      <c r="E47" s="51">
        <f t="shared" si="0"/>
        <v>2.9999999999999995E-2</v>
      </c>
      <c r="F47" s="24"/>
      <c r="G47" s="63">
        <f t="shared" si="3"/>
        <v>6.1016949152542374E-3</v>
      </c>
    </row>
    <row r="48" spans="1:7" outlineLevel="3">
      <c r="A48" s="4" t="s">
        <v>92</v>
      </c>
      <c r="B48" s="36" t="s">
        <v>93</v>
      </c>
      <c r="C48" s="45">
        <v>0.04</v>
      </c>
      <c r="D48" s="12">
        <f t="shared" si="2"/>
        <v>2.7118644067796612E-3</v>
      </c>
      <c r="E48" s="51">
        <f t="shared" si="0"/>
        <v>1.3333333333333332E-2</v>
      </c>
      <c r="F48" s="24"/>
      <c r="G48" s="63">
        <f t="shared" si="3"/>
        <v>2.7118644067796612E-3</v>
      </c>
    </row>
    <row r="49" spans="1:7" outlineLevel="3">
      <c r="A49" s="4" t="s">
        <v>94</v>
      </c>
      <c r="B49" s="36" t="s">
        <v>95</v>
      </c>
      <c r="C49" s="45">
        <v>0.01</v>
      </c>
      <c r="D49" s="12">
        <f t="shared" si="2"/>
        <v>6.779661016949153E-4</v>
      </c>
      <c r="E49" s="51">
        <f t="shared" si="0"/>
        <v>3.3333333333333331E-3</v>
      </c>
      <c r="F49" s="24"/>
      <c r="G49" s="63">
        <f t="shared" si="3"/>
        <v>6.779661016949153E-4</v>
      </c>
    </row>
    <row r="50" spans="1:7" outlineLevel="3">
      <c r="A50" s="4" t="s">
        <v>96</v>
      </c>
      <c r="B50" s="36" t="s">
        <v>97</v>
      </c>
      <c r="C50" s="45">
        <v>0.03</v>
      </c>
      <c r="D50" s="12">
        <f t="shared" si="2"/>
        <v>2.0338983050847458E-3</v>
      </c>
      <c r="E50" s="51">
        <f t="shared" si="0"/>
        <v>9.9999999999999985E-3</v>
      </c>
      <c r="F50" s="24"/>
      <c r="G50" s="63">
        <f t="shared" si="3"/>
        <v>2.0338983050847458E-3</v>
      </c>
    </row>
    <row r="51" spans="1:7" outlineLevel="3">
      <c r="A51" s="4" t="s">
        <v>98</v>
      </c>
      <c r="B51" s="36" t="s">
        <v>99</v>
      </c>
      <c r="C51" s="45">
        <v>0.02</v>
      </c>
      <c r="D51" s="12">
        <f t="shared" si="2"/>
        <v>1.3559322033898306E-3</v>
      </c>
      <c r="E51" s="51">
        <f t="shared" si="0"/>
        <v>6.6666666666666662E-3</v>
      </c>
      <c r="F51" s="24"/>
      <c r="G51" s="63">
        <f t="shared" si="3"/>
        <v>1.3559322033898306E-3</v>
      </c>
    </row>
    <row r="52" spans="1:7" outlineLevel="3">
      <c r="A52" s="4" t="s">
        <v>100</v>
      </c>
      <c r="B52" s="36" t="s">
        <v>101</v>
      </c>
      <c r="C52" s="45">
        <v>0.02</v>
      </c>
      <c r="D52" s="12">
        <f t="shared" si="2"/>
        <v>1.3559322033898306E-3</v>
      </c>
      <c r="E52" s="51">
        <f t="shared" si="0"/>
        <v>6.6666666666666662E-3</v>
      </c>
      <c r="F52" s="24"/>
      <c r="G52" s="63">
        <f t="shared" si="3"/>
        <v>1.3559322033898306E-3</v>
      </c>
    </row>
    <row r="53" spans="1:7" outlineLevel="3">
      <c r="A53" s="4" t="s">
        <v>102</v>
      </c>
      <c r="B53" s="36" t="s">
        <v>103</v>
      </c>
      <c r="C53" s="45">
        <v>0.02</v>
      </c>
      <c r="D53" s="12">
        <f t="shared" si="2"/>
        <v>1.3559322033898306E-3</v>
      </c>
      <c r="E53" s="51">
        <f t="shared" si="0"/>
        <v>6.6666666666666662E-3</v>
      </c>
      <c r="F53" s="24"/>
      <c r="G53" s="63">
        <f t="shared" si="3"/>
        <v>1.3559322033898306E-3</v>
      </c>
    </row>
    <row r="54" spans="1:7" outlineLevel="3">
      <c r="A54" s="4" t="s">
        <v>104</v>
      </c>
      <c r="B54" s="36" t="s">
        <v>105</v>
      </c>
      <c r="C54" s="45">
        <v>0.02</v>
      </c>
      <c r="D54" s="12">
        <f t="shared" si="2"/>
        <v>1.3559322033898306E-3</v>
      </c>
      <c r="E54" s="51">
        <f t="shared" si="0"/>
        <v>6.6666666666666662E-3</v>
      </c>
      <c r="F54" s="24"/>
      <c r="G54" s="63">
        <f t="shared" si="3"/>
        <v>1.3559322033898306E-3</v>
      </c>
    </row>
    <row r="55" spans="1:7" outlineLevel="3">
      <c r="A55" s="4" t="s">
        <v>106</v>
      </c>
      <c r="B55" s="36" t="s">
        <v>107</v>
      </c>
      <c r="C55" s="45">
        <v>0.01</v>
      </c>
      <c r="D55" s="12">
        <f t="shared" si="2"/>
        <v>6.779661016949153E-4</v>
      </c>
      <c r="E55" s="51">
        <f t="shared" si="0"/>
        <v>3.3333333333333331E-3</v>
      </c>
      <c r="F55" s="24"/>
      <c r="G55" s="63">
        <f t="shared" si="3"/>
        <v>6.779661016949153E-4</v>
      </c>
    </row>
    <row r="56" spans="1:7" outlineLevel="3">
      <c r="A56" s="4" t="s">
        <v>108</v>
      </c>
      <c r="B56" s="36" t="s">
        <v>109</v>
      </c>
      <c r="C56" s="45">
        <v>0.02</v>
      </c>
      <c r="D56" s="12">
        <f t="shared" si="2"/>
        <v>1.3559322033898306E-3</v>
      </c>
      <c r="E56" s="51">
        <f t="shared" si="0"/>
        <v>6.6666666666666662E-3</v>
      </c>
      <c r="F56" s="24"/>
      <c r="G56" s="63">
        <f t="shared" si="3"/>
        <v>1.3559322033898306E-3</v>
      </c>
    </row>
    <row r="57" spans="1:7" outlineLevel="3">
      <c r="A57" s="4" t="s">
        <v>110</v>
      </c>
      <c r="B57" s="36" t="s">
        <v>111</v>
      </c>
      <c r="C57" s="45">
        <v>0.02</v>
      </c>
      <c r="D57" s="12">
        <f t="shared" si="2"/>
        <v>1.3559322033898306E-3</v>
      </c>
      <c r="E57" s="51">
        <f t="shared" si="0"/>
        <v>6.6666666666666662E-3</v>
      </c>
      <c r="F57" s="24"/>
      <c r="G57" s="63">
        <f t="shared" si="3"/>
        <v>1.3559322033898306E-3</v>
      </c>
    </row>
    <row r="58" spans="1:7" outlineLevel="3">
      <c r="A58" s="4" t="s">
        <v>112</v>
      </c>
      <c r="B58" s="36" t="s">
        <v>113</v>
      </c>
      <c r="C58" s="45">
        <v>0.05</v>
      </c>
      <c r="D58" s="12">
        <f t="shared" si="2"/>
        <v>3.3898305084745766E-3</v>
      </c>
      <c r="E58" s="51">
        <f t="shared" si="0"/>
        <v>1.6666666666666666E-2</v>
      </c>
      <c r="F58" s="24"/>
      <c r="G58" s="63">
        <f t="shared" si="3"/>
        <v>3.3898305084745766E-3</v>
      </c>
    </row>
    <row r="59" spans="1:7" outlineLevel="3">
      <c r="A59" s="4" t="s">
        <v>114</v>
      </c>
      <c r="B59" s="36" t="s">
        <v>115</v>
      </c>
      <c r="C59" s="45">
        <v>0.04</v>
      </c>
      <c r="D59" s="12">
        <f t="shared" si="2"/>
        <v>2.7118644067796612E-3</v>
      </c>
      <c r="E59" s="51">
        <f t="shared" si="0"/>
        <v>1.3333333333333332E-2</v>
      </c>
      <c r="F59" s="24"/>
      <c r="G59" s="63">
        <f t="shared" si="3"/>
        <v>2.7118644067796612E-3</v>
      </c>
    </row>
    <row r="60" spans="1:7" outlineLevel="3">
      <c r="A60" s="4" t="s">
        <v>116</v>
      </c>
      <c r="B60" s="36" t="s">
        <v>117</v>
      </c>
      <c r="C60" s="45">
        <v>0.03</v>
      </c>
      <c r="D60" s="12">
        <f t="shared" si="2"/>
        <v>2.0338983050847458E-3</v>
      </c>
      <c r="E60" s="51">
        <f t="shared" si="0"/>
        <v>9.9999999999999985E-3</v>
      </c>
      <c r="F60" s="24"/>
      <c r="G60" s="63">
        <f t="shared" si="3"/>
        <v>2.0338983050847458E-3</v>
      </c>
    </row>
    <row r="61" spans="1:7" outlineLevel="3">
      <c r="A61" s="4" t="s">
        <v>118</v>
      </c>
      <c r="B61" s="36" t="s">
        <v>119</v>
      </c>
      <c r="C61" s="45">
        <v>0.02</v>
      </c>
      <c r="D61" s="12">
        <f t="shared" si="2"/>
        <v>1.3559322033898306E-3</v>
      </c>
      <c r="E61" s="51">
        <f t="shared" si="0"/>
        <v>6.6666666666666662E-3</v>
      </c>
      <c r="F61" s="24"/>
      <c r="G61" s="63">
        <f t="shared" si="3"/>
        <v>1.3559322033898306E-3</v>
      </c>
    </row>
    <row r="62" spans="1:7" outlineLevel="3">
      <c r="A62" s="4" t="s">
        <v>120</v>
      </c>
      <c r="B62" s="36" t="s">
        <v>121</v>
      </c>
      <c r="C62" s="45">
        <v>0.02</v>
      </c>
      <c r="D62" s="12">
        <f t="shared" si="2"/>
        <v>1.3559322033898306E-3</v>
      </c>
      <c r="E62" s="51">
        <f t="shared" si="0"/>
        <v>6.6666666666666662E-3</v>
      </c>
      <c r="F62" s="24"/>
      <c r="G62" s="63">
        <f t="shared" si="3"/>
        <v>1.3559322033898306E-3</v>
      </c>
    </row>
    <row r="63" spans="1:7" outlineLevel="3">
      <c r="A63" s="4" t="s">
        <v>122</v>
      </c>
      <c r="B63" s="36" t="s">
        <v>123</v>
      </c>
      <c r="C63" s="45">
        <v>0.02</v>
      </c>
      <c r="D63" s="12">
        <f t="shared" si="2"/>
        <v>1.3559322033898306E-3</v>
      </c>
      <c r="E63" s="51">
        <f t="shared" si="0"/>
        <v>6.6666666666666662E-3</v>
      </c>
      <c r="F63" s="24"/>
      <c r="G63" s="63">
        <f t="shared" si="3"/>
        <v>1.3559322033898306E-3</v>
      </c>
    </row>
    <row r="64" spans="1:7" outlineLevel="3">
      <c r="A64" s="4" t="s">
        <v>124</v>
      </c>
      <c r="B64" s="36" t="s">
        <v>125</v>
      </c>
      <c r="C64" s="45">
        <v>0.02</v>
      </c>
      <c r="D64" s="12">
        <f t="shared" si="2"/>
        <v>1.3559322033898306E-3</v>
      </c>
      <c r="E64" s="51">
        <f t="shared" si="0"/>
        <v>6.6666666666666662E-3</v>
      </c>
      <c r="F64" s="24"/>
      <c r="G64" s="63">
        <f t="shared" si="3"/>
        <v>1.3559322033898306E-3</v>
      </c>
    </row>
    <row r="65" spans="1:7" outlineLevel="3">
      <c r="A65" s="4" t="s">
        <v>126</v>
      </c>
      <c r="B65" s="36" t="s">
        <v>127</v>
      </c>
      <c r="C65" s="45">
        <v>0.06</v>
      </c>
      <c r="D65" s="12">
        <f t="shared" si="2"/>
        <v>4.0677966101694916E-3</v>
      </c>
      <c r="E65" s="51">
        <f t="shared" si="0"/>
        <v>1.9999999999999997E-2</v>
      </c>
      <c r="F65" s="24"/>
      <c r="G65" s="63">
        <f t="shared" si="3"/>
        <v>4.0677966101694916E-3</v>
      </c>
    </row>
    <row r="66" spans="1:7" outlineLevel="3">
      <c r="A66" s="4" t="s">
        <v>128</v>
      </c>
      <c r="B66" s="36" t="s">
        <v>129</v>
      </c>
      <c r="C66" s="45">
        <v>0.06</v>
      </c>
      <c r="D66" s="12">
        <f t="shared" si="2"/>
        <v>4.0677966101694916E-3</v>
      </c>
      <c r="E66" s="51">
        <f t="shared" si="0"/>
        <v>1.9999999999999997E-2</v>
      </c>
      <c r="F66" s="24"/>
      <c r="G66" s="63">
        <f t="shared" si="3"/>
        <v>4.0677966101694916E-3</v>
      </c>
    </row>
    <row r="67" spans="1:7" outlineLevel="3">
      <c r="A67" s="4" t="s">
        <v>130</v>
      </c>
      <c r="B67" s="36" t="s">
        <v>131</v>
      </c>
      <c r="C67" s="45">
        <v>0.05</v>
      </c>
      <c r="D67" s="12">
        <f t="shared" si="2"/>
        <v>3.3898305084745766E-3</v>
      </c>
      <c r="E67" s="51">
        <f t="shared" si="0"/>
        <v>1.6666666666666666E-2</v>
      </c>
      <c r="F67" s="24"/>
      <c r="G67" s="63">
        <f t="shared" si="3"/>
        <v>3.3898305084745766E-3</v>
      </c>
    </row>
    <row r="68" spans="1:7" outlineLevel="3">
      <c r="A68" s="4" t="s">
        <v>132</v>
      </c>
      <c r="B68" s="36" t="s">
        <v>133</v>
      </c>
      <c r="C68" s="45">
        <v>0.02</v>
      </c>
      <c r="D68" s="12">
        <f t="shared" si="2"/>
        <v>1.3559322033898306E-3</v>
      </c>
      <c r="E68" s="51">
        <f t="shared" si="0"/>
        <v>6.6666666666666662E-3</v>
      </c>
      <c r="F68" s="24"/>
      <c r="G68" s="63">
        <f t="shared" si="3"/>
        <v>1.3559322033898306E-3</v>
      </c>
    </row>
    <row r="69" spans="1:7" outlineLevel="3">
      <c r="A69" s="4" t="s">
        <v>134</v>
      </c>
      <c r="B69" s="36" t="s">
        <v>135</v>
      </c>
      <c r="C69" s="45">
        <v>0.02</v>
      </c>
      <c r="D69" s="12">
        <f t="shared" si="2"/>
        <v>1.3559322033898306E-3</v>
      </c>
      <c r="E69" s="51">
        <f t="shared" si="0"/>
        <v>6.6666666666666662E-3</v>
      </c>
      <c r="F69" s="24"/>
      <c r="G69" s="63">
        <f t="shared" si="3"/>
        <v>1.3559322033898306E-3</v>
      </c>
    </row>
    <row r="70" spans="1:7" outlineLevel="3">
      <c r="A70" s="4" t="s">
        <v>136</v>
      </c>
      <c r="B70" s="36" t="s">
        <v>137</v>
      </c>
      <c r="C70" s="45">
        <v>0.02</v>
      </c>
      <c r="D70" s="12">
        <f t="shared" si="2"/>
        <v>1.3559322033898306E-3</v>
      </c>
      <c r="E70" s="51">
        <f t="shared" ref="E70:E133" si="4">G70*$E$4</f>
        <v>6.6666666666666662E-3</v>
      </c>
      <c r="F70" s="24"/>
      <c r="G70" s="63">
        <f t="shared" ref="G70:G101" si="5">C70/$C$4</f>
        <v>1.3559322033898306E-3</v>
      </c>
    </row>
    <row r="71" spans="1:7" outlineLevel="3">
      <c r="A71" s="4" t="s">
        <v>138</v>
      </c>
      <c r="B71" s="36" t="s">
        <v>139</v>
      </c>
      <c r="C71" s="45">
        <v>0.05</v>
      </c>
      <c r="D71" s="12">
        <f t="shared" ref="D71:D134" si="6">C71/$C$4</f>
        <v>3.3898305084745766E-3</v>
      </c>
      <c r="E71" s="51">
        <f t="shared" si="4"/>
        <v>1.6666666666666666E-2</v>
      </c>
      <c r="F71" s="24"/>
      <c r="G71" s="63">
        <f t="shared" si="5"/>
        <v>3.3898305084745766E-3</v>
      </c>
    </row>
    <row r="72" spans="1:7" outlineLevel="3">
      <c r="A72" s="4" t="s">
        <v>140</v>
      </c>
      <c r="B72" s="36" t="s">
        <v>141</v>
      </c>
      <c r="C72" s="45">
        <v>0.05</v>
      </c>
      <c r="D72" s="12">
        <f t="shared" si="6"/>
        <v>3.3898305084745766E-3</v>
      </c>
      <c r="E72" s="51">
        <f t="shared" si="4"/>
        <v>1.6666666666666666E-2</v>
      </c>
      <c r="F72" s="24"/>
      <c r="G72" s="63">
        <f t="shared" si="5"/>
        <v>3.3898305084745766E-3</v>
      </c>
    </row>
    <row r="73" spans="1:7" outlineLevel="3">
      <c r="A73" s="4" t="s">
        <v>142</v>
      </c>
      <c r="B73" s="36" t="s">
        <v>143</v>
      </c>
      <c r="C73" s="45">
        <v>0.04</v>
      </c>
      <c r="D73" s="12">
        <f t="shared" si="6"/>
        <v>2.7118644067796612E-3</v>
      </c>
      <c r="E73" s="51">
        <f t="shared" si="4"/>
        <v>1.3333333333333332E-2</v>
      </c>
      <c r="F73" s="24"/>
      <c r="G73" s="63">
        <f t="shared" si="5"/>
        <v>2.7118644067796612E-3</v>
      </c>
    </row>
    <row r="74" spans="1:7" outlineLevel="3">
      <c r="A74" s="4" t="s">
        <v>144</v>
      </c>
      <c r="B74" s="36" t="s">
        <v>145</v>
      </c>
      <c r="C74" s="45">
        <v>0.03</v>
      </c>
      <c r="D74" s="12">
        <f t="shared" si="6"/>
        <v>2.0338983050847458E-3</v>
      </c>
      <c r="E74" s="51">
        <f t="shared" si="4"/>
        <v>9.9999999999999985E-3</v>
      </c>
      <c r="F74" s="24"/>
      <c r="G74" s="63">
        <f t="shared" si="5"/>
        <v>2.0338983050847458E-3</v>
      </c>
    </row>
    <row r="75" spans="1:7" outlineLevel="3">
      <c r="A75" s="4" t="s">
        <v>146</v>
      </c>
      <c r="B75" s="36" t="s">
        <v>147</v>
      </c>
      <c r="C75" s="45">
        <v>0.03</v>
      </c>
      <c r="D75" s="12">
        <f t="shared" si="6"/>
        <v>2.0338983050847458E-3</v>
      </c>
      <c r="E75" s="51">
        <f t="shared" si="4"/>
        <v>9.9999999999999985E-3</v>
      </c>
      <c r="F75" s="24"/>
      <c r="G75" s="63">
        <f t="shared" si="5"/>
        <v>2.0338983050847458E-3</v>
      </c>
    </row>
    <row r="76" spans="1:7" outlineLevel="3">
      <c r="A76" s="4" t="s">
        <v>148</v>
      </c>
      <c r="B76" s="36" t="s">
        <v>149</v>
      </c>
      <c r="C76" s="45">
        <v>0.01</v>
      </c>
      <c r="D76" s="12">
        <f t="shared" si="6"/>
        <v>6.779661016949153E-4</v>
      </c>
      <c r="E76" s="51">
        <f t="shared" si="4"/>
        <v>3.3333333333333331E-3</v>
      </c>
      <c r="F76" s="24"/>
      <c r="G76" s="63">
        <f t="shared" si="5"/>
        <v>6.779661016949153E-4</v>
      </c>
    </row>
    <row r="77" spans="1:7" outlineLevel="3">
      <c r="A77" s="4" t="s">
        <v>150</v>
      </c>
      <c r="B77" s="36" t="s">
        <v>151</v>
      </c>
      <c r="C77" s="45">
        <v>0.02</v>
      </c>
      <c r="D77" s="12">
        <f t="shared" si="6"/>
        <v>1.3559322033898306E-3</v>
      </c>
      <c r="E77" s="51">
        <f t="shared" si="4"/>
        <v>6.6666666666666662E-3</v>
      </c>
      <c r="F77" s="24"/>
      <c r="G77" s="63">
        <f t="shared" si="5"/>
        <v>1.3559322033898306E-3</v>
      </c>
    </row>
    <row r="78" spans="1:7" outlineLevel="3">
      <c r="A78" s="4" t="s">
        <v>152</v>
      </c>
      <c r="B78" s="36" t="s">
        <v>153</v>
      </c>
      <c r="C78" s="45">
        <v>0.02</v>
      </c>
      <c r="D78" s="12">
        <f t="shared" si="6"/>
        <v>1.3559322033898306E-3</v>
      </c>
      <c r="E78" s="51">
        <f t="shared" si="4"/>
        <v>6.6666666666666662E-3</v>
      </c>
      <c r="F78" s="24"/>
      <c r="G78" s="63">
        <f t="shared" si="5"/>
        <v>1.3559322033898306E-3</v>
      </c>
    </row>
    <row r="79" spans="1:7" outlineLevel="3">
      <c r="A79" s="4" t="s">
        <v>154</v>
      </c>
      <c r="B79" s="36" t="s">
        <v>155</v>
      </c>
      <c r="C79" s="45">
        <v>0.08</v>
      </c>
      <c r="D79" s="12">
        <f t="shared" si="6"/>
        <v>5.4237288135593224E-3</v>
      </c>
      <c r="E79" s="51">
        <f t="shared" si="4"/>
        <v>2.6666666666666665E-2</v>
      </c>
      <c r="F79" s="24"/>
      <c r="G79" s="63">
        <f t="shared" si="5"/>
        <v>5.4237288135593224E-3</v>
      </c>
    </row>
    <row r="80" spans="1:7" outlineLevel="3">
      <c r="A80" s="4" t="s">
        <v>156</v>
      </c>
      <c r="B80" s="36" t="s">
        <v>157</v>
      </c>
      <c r="C80" s="45">
        <v>7.0000000000000007E-2</v>
      </c>
      <c r="D80" s="12">
        <f t="shared" si="6"/>
        <v>4.7457627118644074E-3</v>
      </c>
      <c r="E80" s="51">
        <f t="shared" si="4"/>
        <v>2.3333333333333334E-2</v>
      </c>
      <c r="F80" s="24"/>
      <c r="G80" s="63">
        <f t="shared" si="5"/>
        <v>4.7457627118644074E-3</v>
      </c>
    </row>
    <row r="81" spans="1:7" outlineLevel="3">
      <c r="A81" s="4" t="s">
        <v>158</v>
      </c>
      <c r="B81" s="36" t="s">
        <v>159</v>
      </c>
      <c r="C81" s="45">
        <v>0.06</v>
      </c>
      <c r="D81" s="12">
        <f t="shared" si="6"/>
        <v>4.0677966101694916E-3</v>
      </c>
      <c r="E81" s="51">
        <f t="shared" si="4"/>
        <v>1.9999999999999997E-2</v>
      </c>
      <c r="F81" s="24"/>
      <c r="G81" s="63">
        <f t="shared" si="5"/>
        <v>4.0677966101694916E-3</v>
      </c>
    </row>
    <row r="82" spans="1:7" outlineLevel="3">
      <c r="A82" s="4" t="s">
        <v>160</v>
      </c>
      <c r="B82" s="36" t="s">
        <v>161</v>
      </c>
      <c r="C82" s="45">
        <v>0.02</v>
      </c>
      <c r="D82" s="12">
        <f t="shared" si="6"/>
        <v>1.3559322033898306E-3</v>
      </c>
      <c r="E82" s="51">
        <f t="shared" si="4"/>
        <v>6.6666666666666662E-3</v>
      </c>
      <c r="F82" s="24"/>
      <c r="G82" s="63">
        <f t="shared" si="5"/>
        <v>1.3559322033898306E-3</v>
      </c>
    </row>
    <row r="83" spans="1:7" outlineLevel="3">
      <c r="A83" s="4" t="s">
        <v>162</v>
      </c>
      <c r="B83" s="36" t="s">
        <v>163</v>
      </c>
      <c r="C83" s="45">
        <v>0.09</v>
      </c>
      <c r="D83" s="12">
        <f t="shared" si="6"/>
        <v>6.1016949152542374E-3</v>
      </c>
      <c r="E83" s="51">
        <f t="shared" si="4"/>
        <v>2.9999999999999995E-2</v>
      </c>
      <c r="F83" s="24"/>
      <c r="G83" s="63">
        <f t="shared" si="5"/>
        <v>6.1016949152542374E-3</v>
      </c>
    </row>
    <row r="84" spans="1:7" outlineLevel="3">
      <c r="A84" s="4" t="s">
        <v>164</v>
      </c>
      <c r="B84" s="36" t="s">
        <v>165</v>
      </c>
      <c r="C84" s="45">
        <v>0.08</v>
      </c>
      <c r="D84" s="12">
        <f t="shared" si="6"/>
        <v>5.4237288135593224E-3</v>
      </c>
      <c r="E84" s="51">
        <f t="shared" si="4"/>
        <v>2.6666666666666665E-2</v>
      </c>
      <c r="F84" s="24"/>
      <c r="G84" s="63">
        <f t="shared" si="5"/>
        <v>5.4237288135593224E-3</v>
      </c>
    </row>
    <row r="85" spans="1:7" outlineLevel="3">
      <c r="A85" s="4" t="s">
        <v>166</v>
      </c>
      <c r="B85" s="36" t="s">
        <v>167</v>
      </c>
      <c r="C85" s="45">
        <v>7.0000000000000007E-2</v>
      </c>
      <c r="D85" s="12">
        <f t="shared" si="6"/>
        <v>4.7457627118644074E-3</v>
      </c>
      <c r="E85" s="51">
        <f t="shared" si="4"/>
        <v>2.3333333333333334E-2</v>
      </c>
      <c r="F85" s="24"/>
      <c r="G85" s="63">
        <f t="shared" si="5"/>
        <v>4.7457627118644074E-3</v>
      </c>
    </row>
    <row r="86" spans="1:7" outlineLevel="3">
      <c r="A86" s="4" t="s">
        <v>168</v>
      </c>
      <c r="B86" s="36" t="s">
        <v>169</v>
      </c>
      <c r="C86" s="45">
        <v>0.02</v>
      </c>
      <c r="D86" s="12">
        <f t="shared" si="6"/>
        <v>1.3559322033898306E-3</v>
      </c>
      <c r="E86" s="51">
        <f t="shared" si="4"/>
        <v>6.6666666666666662E-3</v>
      </c>
      <c r="F86" s="24"/>
      <c r="G86" s="63">
        <f t="shared" si="5"/>
        <v>1.3559322033898306E-3</v>
      </c>
    </row>
    <row r="87" spans="1:7" outlineLevel="3">
      <c r="A87" s="4" t="s">
        <v>170</v>
      </c>
      <c r="B87" s="36" t="s">
        <v>171</v>
      </c>
      <c r="C87" s="45">
        <v>0.09</v>
      </c>
      <c r="D87" s="12">
        <f t="shared" si="6"/>
        <v>6.1016949152542374E-3</v>
      </c>
      <c r="E87" s="51">
        <f t="shared" si="4"/>
        <v>2.9999999999999995E-2</v>
      </c>
      <c r="F87" s="24"/>
      <c r="G87" s="63">
        <f t="shared" si="5"/>
        <v>6.1016949152542374E-3</v>
      </c>
    </row>
    <row r="88" spans="1:7" outlineLevel="3">
      <c r="A88" s="4" t="s">
        <v>172</v>
      </c>
      <c r="B88" s="36" t="s">
        <v>173</v>
      </c>
      <c r="C88" s="45">
        <v>0.08</v>
      </c>
      <c r="D88" s="12">
        <f t="shared" si="6"/>
        <v>5.4237288135593224E-3</v>
      </c>
      <c r="E88" s="51">
        <f t="shared" si="4"/>
        <v>2.6666666666666665E-2</v>
      </c>
      <c r="F88" s="24"/>
      <c r="G88" s="63">
        <f t="shared" si="5"/>
        <v>5.4237288135593224E-3</v>
      </c>
    </row>
    <row r="89" spans="1:7" outlineLevel="3">
      <c r="A89" s="4" t="s">
        <v>174</v>
      </c>
      <c r="B89" s="36" t="s">
        <v>175</v>
      </c>
      <c r="C89" s="45">
        <v>7.0000000000000007E-2</v>
      </c>
      <c r="D89" s="12">
        <f t="shared" si="6"/>
        <v>4.7457627118644074E-3</v>
      </c>
      <c r="E89" s="51">
        <f t="shared" si="4"/>
        <v>2.3333333333333334E-2</v>
      </c>
      <c r="F89" s="24"/>
      <c r="G89" s="63">
        <f t="shared" si="5"/>
        <v>4.7457627118644074E-3</v>
      </c>
    </row>
    <row r="90" spans="1:7" outlineLevel="3">
      <c r="A90" s="4" t="s">
        <v>176</v>
      </c>
      <c r="B90" s="36" t="s">
        <v>177</v>
      </c>
      <c r="C90" s="45">
        <v>0.02</v>
      </c>
      <c r="D90" s="12">
        <f t="shared" si="6"/>
        <v>1.3559322033898306E-3</v>
      </c>
      <c r="E90" s="51">
        <f t="shared" si="4"/>
        <v>6.6666666666666662E-3</v>
      </c>
      <c r="F90" s="24"/>
      <c r="G90" s="63">
        <f t="shared" si="5"/>
        <v>1.3559322033898306E-3</v>
      </c>
    </row>
    <row r="91" spans="1:7" outlineLevel="3">
      <c r="A91" s="4" t="s">
        <v>178</v>
      </c>
      <c r="B91" s="36" t="s">
        <v>179</v>
      </c>
      <c r="C91" s="45">
        <v>0.09</v>
      </c>
      <c r="D91" s="12">
        <f t="shared" si="6"/>
        <v>6.1016949152542374E-3</v>
      </c>
      <c r="E91" s="51">
        <f t="shared" si="4"/>
        <v>2.9999999999999995E-2</v>
      </c>
      <c r="F91" s="24"/>
      <c r="G91" s="63">
        <f t="shared" si="5"/>
        <v>6.1016949152542374E-3</v>
      </c>
    </row>
    <row r="92" spans="1:7" outlineLevel="3">
      <c r="A92" s="4" t="s">
        <v>180</v>
      </c>
      <c r="B92" s="36" t="s">
        <v>181</v>
      </c>
      <c r="C92" s="45">
        <v>0.08</v>
      </c>
      <c r="D92" s="12">
        <f t="shared" si="6"/>
        <v>5.4237288135593224E-3</v>
      </c>
      <c r="E92" s="51">
        <f t="shared" si="4"/>
        <v>2.6666666666666665E-2</v>
      </c>
      <c r="F92" s="24"/>
      <c r="G92" s="63">
        <f t="shared" si="5"/>
        <v>5.4237288135593224E-3</v>
      </c>
    </row>
    <row r="93" spans="1:7" outlineLevel="3">
      <c r="A93" s="4" t="s">
        <v>182</v>
      </c>
      <c r="B93" s="36" t="s">
        <v>183</v>
      </c>
      <c r="C93" s="45">
        <v>7.0000000000000007E-2</v>
      </c>
      <c r="D93" s="12">
        <f t="shared" si="6"/>
        <v>4.7457627118644074E-3</v>
      </c>
      <c r="E93" s="51">
        <f t="shared" si="4"/>
        <v>2.3333333333333334E-2</v>
      </c>
      <c r="F93" s="24"/>
      <c r="G93" s="63">
        <f t="shared" si="5"/>
        <v>4.7457627118644074E-3</v>
      </c>
    </row>
    <row r="94" spans="1:7" outlineLevel="3">
      <c r="A94" s="4" t="s">
        <v>184</v>
      </c>
      <c r="B94" s="36" t="s">
        <v>185</v>
      </c>
      <c r="C94" s="45">
        <v>0.02</v>
      </c>
      <c r="D94" s="12">
        <f t="shared" si="6"/>
        <v>1.3559322033898306E-3</v>
      </c>
      <c r="E94" s="51">
        <f t="shared" si="4"/>
        <v>6.6666666666666662E-3</v>
      </c>
      <c r="F94" s="24"/>
      <c r="G94" s="63">
        <f t="shared" si="5"/>
        <v>1.3559322033898306E-3</v>
      </c>
    </row>
    <row r="95" spans="1:7" outlineLevel="3">
      <c r="A95" s="4" t="s">
        <v>186</v>
      </c>
      <c r="B95" s="36" t="s">
        <v>187</v>
      </c>
      <c r="C95" s="45">
        <v>0.09</v>
      </c>
      <c r="D95" s="12">
        <f t="shared" si="6"/>
        <v>6.1016949152542374E-3</v>
      </c>
      <c r="E95" s="51">
        <f t="shared" si="4"/>
        <v>2.9999999999999995E-2</v>
      </c>
      <c r="F95" s="24"/>
      <c r="G95" s="63">
        <f t="shared" si="5"/>
        <v>6.1016949152542374E-3</v>
      </c>
    </row>
    <row r="96" spans="1:7" outlineLevel="3">
      <c r="A96" s="4" t="s">
        <v>188</v>
      </c>
      <c r="B96" s="36" t="s">
        <v>189</v>
      </c>
      <c r="C96" s="45">
        <v>0.08</v>
      </c>
      <c r="D96" s="12">
        <f t="shared" si="6"/>
        <v>5.4237288135593224E-3</v>
      </c>
      <c r="E96" s="51">
        <f t="shared" si="4"/>
        <v>2.6666666666666665E-2</v>
      </c>
      <c r="F96" s="24"/>
      <c r="G96" s="63">
        <f t="shared" si="5"/>
        <v>5.4237288135593224E-3</v>
      </c>
    </row>
    <row r="97" spans="1:7" outlineLevel="3">
      <c r="A97" s="4" t="s">
        <v>190</v>
      </c>
      <c r="B97" s="36" t="s">
        <v>191</v>
      </c>
      <c r="C97" s="45">
        <v>7.0000000000000007E-2</v>
      </c>
      <c r="D97" s="12">
        <f t="shared" si="6"/>
        <v>4.7457627118644074E-3</v>
      </c>
      <c r="E97" s="51">
        <f t="shared" si="4"/>
        <v>2.3333333333333334E-2</v>
      </c>
      <c r="F97" s="24"/>
      <c r="G97" s="63">
        <f t="shared" si="5"/>
        <v>4.7457627118644074E-3</v>
      </c>
    </row>
    <row r="98" spans="1:7" outlineLevel="3">
      <c r="A98" s="4" t="s">
        <v>192</v>
      </c>
      <c r="B98" s="36" t="s">
        <v>193</v>
      </c>
      <c r="C98" s="45">
        <v>0.02</v>
      </c>
      <c r="D98" s="12">
        <f t="shared" si="6"/>
        <v>1.3559322033898306E-3</v>
      </c>
      <c r="E98" s="51">
        <f t="shared" si="4"/>
        <v>6.6666666666666662E-3</v>
      </c>
      <c r="F98" s="24"/>
      <c r="G98" s="63">
        <f t="shared" si="5"/>
        <v>1.3559322033898306E-3</v>
      </c>
    </row>
    <row r="99" spans="1:7" outlineLevel="3">
      <c r="A99" s="4" t="s">
        <v>194</v>
      </c>
      <c r="B99" s="36" t="s">
        <v>195</v>
      </c>
      <c r="C99" s="45">
        <v>0.05</v>
      </c>
      <c r="D99" s="12">
        <f t="shared" si="6"/>
        <v>3.3898305084745766E-3</v>
      </c>
      <c r="E99" s="51">
        <f t="shared" si="4"/>
        <v>1.6666666666666666E-2</v>
      </c>
      <c r="F99" s="24"/>
      <c r="G99" s="63">
        <f t="shared" si="5"/>
        <v>3.3898305084745766E-3</v>
      </c>
    </row>
    <row r="100" spans="1:7" outlineLevel="3">
      <c r="A100" s="4" t="s">
        <v>196</v>
      </c>
      <c r="B100" s="36" t="s">
        <v>197</v>
      </c>
      <c r="C100" s="45">
        <v>0.04</v>
      </c>
      <c r="D100" s="12">
        <f t="shared" si="6"/>
        <v>2.7118644067796612E-3</v>
      </c>
      <c r="E100" s="51">
        <f t="shared" si="4"/>
        <v>1.3333333333333332E-2</v>
      </c>
      <c r="F100" s="24"/>
      <c r="G100" s="63">
        <f t="shared" si="5"/>
        <v>2.7118644067796612E-3</v>
      </c>
    </row>
    <row r="101" spans="1:7" outlineLevel="3">
      <c r="A101" s="4" t="s">
        <v>198</v>
      </c>
      <c r="B101" s="36" t="s">
        <v>199</v>
      </c>
      <c r="C101" s="45">
        <v>0.03</v>
      </c>
      <c r="D101" s="12">
        <f t="shared" si="6"/>
        <v>2.0338983050847458E-3</v>
      </c>
      <c r="E101" s="51">
        <f t="shared" si="4"/>
        <v>9.9999999999999985E-3</v>
      </c>
      <c r="F101" s="24"/>
      <c r="G101" s="63">
        <f t="shared" si="5"/>
        <v>2.0338983050847458E-3</v>
      </c>
    </row>
    <row r="102" spans="1:7" outlineLevel="3">
      <c r="A102" s="4" t="s">
        <v>200</v>
      </c>
      <c r="B102" s="36" t="s">
        <v>201</v>
      </c>
      <c r="C102" s="45">
        <v>0.03</v>
      </c>
      <c r="D102" s="12">
        <f t="shared" si="6"/>
        <v>2.0338983050847458E-3</v>
      </c>
      <c r="E102" s="51">
        <f t="shared" si="4"/>
        <v>9.9999999999999985E-3</v>
      </c>
      <c r="F102" s="24"/>
      <c r="G102" s="63">
        <f t="shared" ref="G102:G133" si="7">C102/$C$4</f>
        <v>2.0338983050847458E-3</v>
      </c>
    </row>
    <row r="103" spans="1:7" outlineLevel="3">
      <c r="A103" s="4" t="s">
        <v>202</v>
      </c>
      <c r="B103" s="36" t="s">
        <v>203</v>
      </c>
      <c r="C103" s="45">
        <v>0.02</v>
      </c>
      <c r="D103" s="12">
        <f t="shared" si="6"/>
        <v>1.3559322033898306E-3</v>
      </c>
      <c r="E103" s="51">
        <f t="shared" si="4"/>
        <v>6.6666666666666662E-3</v>
      </c>
      <c r="F103" s="24"/>
      <c r="G103" s="63">
        <f t="shared" si="7"/>
        <v>1.3559322033898306E-3</v>
      </c>
    </row>
    <row r="104" spans="1:7" outlineLevel="3">
      <c r="A104" s="4" t="s">
        <v>204</v>
      </c>
      <c r="B104" s="36" t="s">
        <v>205</v>
      </c>
      <c r="C104" s="45">
        <v>0.02</v>
      </c>
      <c r="D104" s="12">
        <f t="shared" si="6"/>
        <v>1.3559322033898306E-3</v>
      </c>
      <c r="E104" s="51">
        <f t="shared" si="4"/>
        <v>6.6666666666666662E-3</v>
      </c>
      <c r="F104" s="24"/>
      <c r="G104" s="63">
        <f t="shared" si="7"/>
        <v>1.3559322033898306E-3</v>
      </c>
    </row>
    <row r="105" spans="1:7" outlineLevel="3">
      <c r="A105" s="4" t="s">
        <v>206</v>
      </c>
      <c r="B105" s="36" t="s">
        <v>207</v>
      </c>
      <c r="C105" s="45">
        <v>0.01</v>
      </c>
      <c r="D105" s="12">
        <f t="shared" si="6"/>
        <v>6.779661016949153E-4</v>
      </c>
      <c r="E105" s="51">
        <f t="shared" si="4"/>
        <v>3.3333333333333331E-3</v>
      </c>
      <c r="F105" s="24"/>
      <c r="G105" s="63">
        <f t="shared" si="7"/>
        <v>6.779661016949153E-4</v>
      </c>
    </row>
    <row r="106" spans="1:7" outlineLevel="3">
      <c r="A106" s="4" t="s">
        <v>208</v>
      </c>
      <c r="B106" s="36" t="s">
        <v>209</v>
      </c>
      <c r="C106" s="45">
        <v>0.02</v>
      </c>
      <c r="D106" s="12">
        <f t="shared" si="6"/>
        <v>1.3559322033898306E-3</v>
      </c>
      <c r="E106" s="51">
        <f t="shared" si="4"/>
        <v>6.6666666666666662E-3</v>
      </c>
      <c r="F106" s="24"/>
      <c r="G106" s="63">
        <f t="shared" si="7"/>
        <v>1.3559322033898306E-3</v>
      </c>
    </row>
    <row r="107" spans="1:7" outlineLevel="3">
      <c r="A107" s="4" t="s">
        <v>210</v>
      </c>
      <c r="B107" s="36" t="s">
        <v>211</v>
      </c>
      <c r="C107" s="45">
        <v>0.02</v>
      </c>
      <c r="D107" s="12">
        <f t="shared" si="6"/>
        <v>1.3559322033898306E-3</v>
      </c>
      <c r="E107" s="51">
        <f t="shared" si="4"/>
        <v>6.6666666666666662E-3</v>
      </c>
      <c r="F107" s="24"/>
      <c r="G107" s="63">
        <f t="shared" si="7"/>
        <v>1.3559322033898306E-3</v>
      </c>
    </row>
    <row r="108" spans="1:7" outlineLevel="3">
      <c r="A108" s="4" t="s">
        <v>212</v>
      </c>
      <c r="B108" s="36" t="s">
        <v>213</v>
      </c>
      <c r="C108" s="45">
        <v>0.05</v>
      </c>
      <c r="D108" s="12">
        <f t="shared" si="6"/>
        <v>3.3898305084745766E-3</v>
      </c>
      <c r="E108" s="51">
        <f t="shared" si="4"/>
        <v>1.6666666666666666E-2</v>
      </c>
      <c r="F108" s="24"/>
      <c r="G108" s="63">
        <f t="shared" si="7"/>
        <v>3.3898305084745766E-3</v>
      </c>
    </row>
    <row r="109" spans="1:7" outlineLevel="3">
      <c r="A109" s="4" t="s">
        <v>214</v>
      </c>
      <c r="B109" s="36" t="s">
        <v>215</v>
      </c>
      <c r="C109" s="45">
        <v>0.04</v>
      </c>
      <c r="D109" s="12">
        <f t="shared" si="6"/>
        <v>2.7118644067796612E-3</v>
      </c>
      <c r="E109" s="51">
        <f t="shared" si="4"/>
        <v>1.3333333333333332E-2</v>
      </c>
      <c r="F109" s="24"/>
      <c r="G109" s="63">
        <f t="shared" si="7"/>
        <v>2.7118644067796612E-3</v>
      </c>
    </row>
    <row r="110" spans="1:7" outlineLevel="3">
      <c r="A110" s="4" t="s">
        <v>216</v>
      </c>
      <c r="B110" s="36" t="s">
        <v>217</v>
      </c>
      <c r="C110" s="45">
        <v>0.04</v>
      </c>
      <c r="D110" s="12">
        <f t="shared" si="6"/>
        <v>2.7118644067796612E-3</v>
      </c>
      <c r="E110" s="51">
        <f t="shared" si="4"/>
        <v>1.3333333333333332E-2</v>
      </c>
      <c r="F110" s="24"/>
      <c r="G110" s="63">
        <f t="shared" si="7"/>
        <v>2.7118644067796612E-3</v>
      </c>
    </row>
    <row r="111" spans="1:7" outlineLevel="3">
      <c r="A111" s="4" t="s">
        <v>218</v>
      </c>
      <c r="B111" s="36" t="s">
        <v>219</v>
      </c>
      <c r="C111" s="45">
        <v>0.03</v>
      </c>
      <c r="D111" s="12">
        <f t="shared" si="6"/>
        <v>2.0338983050847458E-3</v>
      </c>
      <c r="E111" s="51">
        <f t="shared" si="4"/>
        <v>9.9999999999999985E-3</v>
      </c>
      <c r="F111" s="24"/>
      <c r="G111" s="63">
        <f t="shared" si="7"/>
        <v>2.0338983050847458E-3</v>
      </c>
    </row>
    <row r="112" spans="1:7" outlineLevel="3">
      <c r="A112" s="4" t="s">
        <v>220</v>
      </c>
      <c r="B112" s="36" t="s">
        <v>221</v>
      </c>
      <c r="C112" s="45">
        <v>0.03</v>
      </c>
      <c r="D112" s="12">
        <f t="shared" si="6"/>
        <v>2.0338983050847458E-3</v>
      </c>
      <c r="E112" s="51">
        <f t="shared" si="4"/>
        <v>9.9999999999999985E-3</v>
      </c>
      <c r="F112" s="24"/>
      <c r="G112" s="63">
        <f t="shared" si="7"/>
        <v>2.0338983050847458E-3</v>
      </c>
    </row>
    <row r="113" spans="1:7" outlineLevel="3">
      <c r="A113" s="4" t="s">
        <v>222</v>
      </c>
      <c r="B113" s="36" t="s">
        <v>223</v>
      </c>
      <c r="C113" s="45">
        <v>0.01</v>
      </c>
      <c r="D113" s="12">
        <f t="shared" si="6"/>
        <v>6.779661016949153E-4</v>
      </c>
      <c r="E113" s="51">
        <f t="shared" si="4"/>
        <v>3.3333333333333331E-3</v>
      </c>
      <c r="F113" s="24"/>
      <c r="G113" s="63">
        <f t="shared" si="7"/>
        <v>6.779661016949153E-4</v>
      </c>
    </row>
    <row r="114" spans="1:7" outlineLevel="3">
      <c r="A114" s="4" t="s">
        <v>224</v>
      </c>
      <c r="B114" s="36" t="s">
        <v>225</v>
      </c>
      <c r="C114" s="45">
        <v>0.02</v>
      </c>
      <c r="D114" s="12">
        <f t="shared" si="6"/>
        <v>1.3559322033898306E-3</v>
      </c>
      <c r="E114" s="51">
        <f t="shared" si="4"/>
        <v>6.6666666666666662E-3</v>
      </c>
      <c r="F114" s="24"/>
      <c r="G114" s="63">
        <f t="shared" si="7"/>
        <v>1.3559322033898306E-3</v>
      </c>
    </row>
    <row r="115" spans="1:7" outlineLevel="3">
      <c r="A115" s="4" t="s">
        <v>226</v>
      </c>
      <c r="B115" s="36" t="s">
        <v>227</v>
      </c>
      <c r="C115" s="45">
        <v>0.42</v>
      </c>
      <c r="D115" s="12">
        <f t="shared" si="6"/>
        <v>2.8474576271186439E-2</v>
      </c>
      <c r="E115" s="51">
        <f t="shared" si="4"/>
        <v>0.13999999999999999</v>
      </c>
      <c r="F115" s="24"/>
      <c r="G115" s="63">
        <f t="shared" si="7"/>
        <v>2.8474576271186439E-2</v>
      </c>
    </row>
    <row r="116" spans="1:7" outlineLevel="3">
      <c r="A116" s="4" t="s">
        <v>228</v>
      </c>
      <c r="B116" s="36" t="s">
        <v>229</v>
      </c>
      <c r="C116" s="45">
        <v>0.06</v>
      </c>
      <c r="D116" s="12">
        <f t="shared" si="6"/>
        <v>4.0677966101694916E-3</v>
      </c>
      <c r="E116" s="51">
        <f t="shared" si="4"/>
        <v>1.9999999999999997E-2</v>
      </c>
      <c r="F116" s="24"/>
      <c r="G116" s="63">
        <f t="shared" si="7"/>
        <v>4.0677966101694916E-3</v>
      </c>
    </row>
    <row r="117" spans="1:7" outlineLevel="3">
      <c r="A117" s="4" t="s">
        <v>230</v>
      </c>
      <c r="B117" s="36" t="s">
        <v>231</v>
      </c>
      <c r="C117" s="45">
        <v>0.06</v>
      </c>
      <c r="D117" s="12">
        <f t="shared" si="6"/>
        <v>4.0677966101694916E-3</v>
      </c>
      <c r="E117" s="51">
        <f t="shared" si="4"/>
        <v>1.9999999999999997E-2</v>
      </c>
      <c r="F117" s="24"/>
      <c r="G117" s="63">
        <f t="shared" si="7"/>
        <v>4.0677966101694916E-3</v>
      </c>
    </row>
    <row r="118" spans="1:7" outlineLevel="3">
      <c r="A118" s="4" t="s">
        <v>232</v>
      </c>
      <c r="B118" s="36" t="s">
        <v>233</v>
      </c>
      <c r="C118" s="45">
        <v>0.06</v>
      </c>
      <c r="D118" s="12">
        <f t="shared" si="6"/>
        <v>4.0677966101694916E-3</v>
      </c>
      <c r="E118" s="51">
        <f t="shared" si="4"/>
        <v>1.9999999999999997E-2</v>
      </c>
      <c r="F118" s="24"/>
      <c r="G118" s="63">
        <f t="shared" si="7"/>
        <v>4.0677966101694916E-3</v>
      </c>
    </row>
    <row r="119" spans="1:7" outlineLevel="3">
      <c r="A119" s="4" t="s">
        <v>234</v>
      </c>
      <c r="B119" s="36" t="s">
        <v>235</v>
      </c>
      <c r="C119" s="45">
        <v>0.06</v>
      </c>
      <c r="D119" s="12">
        <f t="shared" si="6"/>
        <v>4.0677966101694916E-3</v>
      </c>
      <c r="E119" s="51">
        <f t="shared" si="4"/>
        <v>1.9999999999999997E-2</v>
      </c>
      <c r="F119" s="24"/>
      <c r="G119" s="63">
        <f t="shared" si="7"/>
        <v>4.0677966101694916E-3</v>
      </c>
    </row>
    <row r="120" spans="1:7" outlineLevel="3">
      <c r="A120" s="4" t="s">
        <v>236</v>
      </c>
      <c r="B120" s="36" t="s">
        <v>237</v>
      </c>
      <c r="C120" s="45">
        <v>0.06</v>
      </c>
      <c r="D120" s="12">
        <f t="shared" si="6"/>
        <v>4.0677966101694916E-3</v>
      </c>
      <c r="E120" s="51">
        <f t="shared" si="4"/>
        <v>1.9999999999999997E-2</v>
      </c>
      <c r="F120" s="24"/>
      <c r="G120" s="63">
        <f t="shared" si="7"/>
        <v>4.0677966101694916E-3</v>
      </c>
    </row>
    <row r="121" spans="1:7" ht="36" outlineLevel="3">
      <c r="A121" s="4" t="s">
        <v>238</v>
      </c>
      <c r="B121" s="36" t="s">
        <v>239</v>
      </c>
      <c r="C121" s="45">
        <v>0.06</v>
      </c>
      <c r="D121" s="12">
        <f t="shared" si="6"/>
        <v>4.0677966101694916E-3</v>
      </c>
      <c r="E121" s="51">
        <f t="shared" si="4"/>
        <v>1.9999999999999997E-2</v>
      </c>
      <c r="F121" s="24"/>
      <c r="G121" s="63">
        <f t="shared" si="7"/>
        <v>4.0677966101694916E-3</v>
      </c>
    </row>
    <row r="122" spans="1:7" outlineLevel="3">
      <c r="A122" s="4" t="s">
        <v>240</v>
      </c>
      <c r="B122" s="36" t="s">
        <v>241</v>
      </c>
      <c r="C122" s="45">
        <v>0.05</v>
      </c>
      <c r="D122" s="12">
        <f t="shared" si="6"/>
        <v>3.3898305084745766E-3</v>
      </c>
      <c r="E122" s="51">
        <f t="shared" si="4"/>
        <v>1.6666666666666666E-2</v>
      </c>
      <c r="F122" s="24"/>
      <c r="G122" s="63">
        <f t="shared" si="7"/>
        <v>3.3898305084745766E-3</v>
      </c>
    </row>
    <row r="123" spans="1:7" outlineLevel="3">
      <c r="A123" s="4" t="s">
        <v>242</v>
      </c>
      <c r="B123" s="36" t="s">
        <v>243</v>
      </c>
      <c r="C123" s="45">
        <v>0.06</v>
      </c>
      <c r="D123" s="12">
        <f t="shared" si="6"/>
        <v>4.0677966101694916E-3</v>
      </c>
      <c r="E123" s="51">
        <f t="shared" si="4"/>
        <v>1.9999999999999997E-2</v>
      </c>
      <c r="F123" s="24"/>
      <c r="G123" s="63">
        <f t="shared" si="7"/>
        <v>4.0677966101694916E-3</v>
      </c>
    </row>
    <row r="124" spans="1:7" outlineLevel="3">
      <c r="A124" s="4" t="s">
        <v>244</v>
      </c>
      <c r="B124" s="36" t="s">
        <v>245</v>
      </c>
      <c r="C124" s="45">
        <v>0.08</v>
      </c>
      <c r="D124" s="12">
        <f t="shared" si="6"/>
        <v>5.4237288135593224E-3</v>
      </c>
      <c r="E124" s="51">
        <f t="shared" si="4"/>
        <v>2.6666666666666665E-2</v>
      </c>
      <c r="F124" s="24"/>
      <c r="G124" s="63">
        <f t="shared" si="7"/>
        <v>5.4237288135593224E-3</v>
      </c>
    </row>
    <row r="125" spans="1:7" outlineLevel="3">
      <c r="A125" s="4" t="s">
        <v>246</v>
      </c>
      <c r="B125" s="36" t="s">
        <v>247</v>
      </c>
      <c r="C125" s="45">
        <v>0.08</v>
      </c>
      <c r="D125" s="12">
        <f t="shared" si="6"/>
        <v>5.4237288135593224E-3</v>
      </c>
      <c r="E125" s="51">
        <f t="shared" si="4"/>
        <v>2.6666666666666665E-2</v>
      </c>
      <c r="F125" s="24"/>
      <c r="G125" s="63">
        <f t="shared" si="7"/>
        <v>5.4237288135593224E-3</v>
      </c>
    </row>
    <row r="126" spans="1:7" outlineLevel="3">
      <c r="A126" s="4" t="s">
        <v>248</v>
      </c>
      <c r="B126" s="36" t="s">
        <v>249</v>
      </c>
      <c r="C126" s="45">
        <v>0.08</v>
      </c>
      <c r="D126" s="12">
        <f t="shared" si="6"/>
        <v>5.4237288135593224E-3</v>
      </c>
      <c r="E126" s="51">
        <f t="shared" si="4"/>
        <v>2.6666666666666665E-2</v>
      </c>
      <c r="F126" s="24"/>
      <c r="G126" s="63">
        <f t="shared" si="7"/>
        <v>5.4237288135593224E-3</v>
      </c>
    </row>
    <row r="127" spans="1:7" outlineLevel="3">
      <c r="A127" s="4" t="s">
        <v>250</v>
      </c>
      <c r="B127" s="36" t="s">
        <v>251</v>
      </c>
      <c r="C127" s="45">
        <v>0.13</v>
      </c>
      <c r="D127" s="12">
        <f t="shared" si="6"/>
        <v>8.8135593220338981E-3</v>
      </c>
      <c r="E127" s="51">
        <f t="shared" si="4"/>
        <v>4.3333333333333328E-2</v>
      </c>
      <c r="F127" s="24"/>
      <c r="G127" s="63">
        <f t="shared" si="7"/>
        <v>8.8135593220338981E-3</v>
      </c>
    </row>
    <row r="128" spans="1:7" outlineLevel="3">
      <c r="A128" s="4" t="s">
        <v>252</v>
      </c>
      <c r="B128" s="36" t="s">
        <v>253</v>
      </c>
      <c r="C128" s="45">
        <v>0.13</v>
      </c>
      <c r="D128" s="12">
        <f t="shared" si="6"/>
        <v>8.8135593220338981E-3</v>
      </c>
      <c r="E128" s="51">
        <f t="shared" si="4"/>
        <v>4.3333333333333328E-2</v>
      </c>
      <c r="F128" s="24"/>
      <c r="G128" s="63">
        <f t="shared" si="7"/>
        <v>8.8135593220338981E-3</v>
      </c>
    </row>
    <row r="129" spans="1:7" outlineLevel="3">
      <c r="A129" s="4" t="s">
        <v>254</v>
      </c>
      <c r="B129" s="36" t="s">
        <v>255</v>
      </c>
      <c r="C129" s="45">
        <v>0.13</v>
      </c>
      <c r="D129" s="12">
        <f t="shared" si="6"/>
        <v>8.8135593220338981E-3</v>
      </c>
      <c r="E129" s="51">
        <f t="shared" si="4"/>
        <v>4.3333333333333328E-2</v>
      </c>
      <c r="F129" s="24"/>
      <c r="G129" s="63">
        <f t="shared" si="7"/>
        <v>8.8135593220338981E-3</v>
      </c>
    </row>
    <row r="130" spans="1:7" outlineLevel="3">
      <c r="A130" s="4" t="s">
        <v>256</v>
      </c>
      <c r="B130" s="36" t="s">
        <v>257</v>
      </c>
      <c r="C130" s="45">
        <v>0.13</v>
      </c>
      <c r="D130" s="12">
        <f t="shared" si="6"/>
        <v>8.8135593220338981E-3</v>
      </c>
      <c r="E130" s="51">
        <f t="shared" si="4"/>
        <v>4.3333333333333328E-2</v>
      </c>
      <c r="F130" s="24"/>
      <c r="G130" s="63">
        <f t="shared" si="7"/>
        <v>8.8135593220338981E-3</v>
      </c>
    </row>
    <row r="131" spans="1:7" outlineLevel="3">
      <c r="A131" s="4" t="s">
        <v>258</v>
      </c>
      <c r="B131" s="36" t="s">
        <v>259</v>
      </c>
      <c r="C131" s="45">
        <v>0.13</v>
      </c>
      <c r="D131" s="12">
        <f t="shared" si="6"/>
        <v>8.8135593220338981E-3</v>
      </c>
      <c r="E131" s="51">
        <f t="shared" si="4"/>
        <v>4.3333333333333328E-2</v>
      </c>
      <c r="F131" s="24"/>
      <c r="G131" s="63">
        <f t="shared" si="7"/>
        <v>8.8135593220338981E-3</v>
      </c>
    </row>
    <row r="132" spans="1:7" outlineLevel="3">
      <c r="A132" s="4" t="s">
        <v>260</v>
      </c>
      <c r="B132" s="36" t="s">
        <v>261</v>
      </c>
      <c r="C132" s="45">
        <v>0.13</v>
      </c>
      <c r="D132" s="12">
        <f t="shared" si="6"/>
        <v>8.8135593220338981E-3</v>
      </c>
      <c r="E132" s="51">
        <f t="shared" si="4"/>
        <v>4.3333333333333328E-2</v>
      </c>
      <c r="F132" s="24"/>
      <c r="G132" s="63">
        <f t="shared" si="7"/>
        <v>8.8135593220338981E-3</v>
      </c>
    </row>
    <row r="133" spans="1:7" outlineLevel="3">
      <c r="A133" s="4" t="s">
        <v>262</v>
      </c>
      <c r="B133" s="36" t="s">
        <v>263</v>
      </c>
      <c r="C133" s="45">
        <v>0.13</v>
      </c>
      <c r="D133" s="12">
        <f t="shared" si="6"/>
        <v>8.8135593220338981E-3</v>
      </c>
      <c r="E133" s="51">
        <f t="shared" si="4"/>
        <v>4.3333333333333328E-2</v>
      </c>
      <c r="F133" s="24"/>
      <c r="G133" s="63">
        <f t="shared" si="7"/>
        <v>8.8135593220338981E-3</v>
      </c>
    </row>
    <row r="134" spans="1:7" outlineLevel="3">
      <c r="A134" s="4" t="s">
        <v>264</v>
      </c>
      <c r="B134" s="36" t="s">
        <v>265</v>
      </c>
      <c r="C134" s="45">
        <v>0.13</v>
      </c>
      <c r="D134" s="12">
        <f t="shared" si="6"/>
        <v>8.8135593220338981E-3</v>
      </c>
      <c r="E134" s="51">
        <f t="shared" ref="E134:E182" si="8">G134*$E$4</f>
        <v>4.3333333333333328E-2</v>
      </c>
      <c r="F134" s="24"/>
      <c r="G134" s="63">
        <f t="shared" ref="G134:G165" si="9">C134/$C$4</f>
        <v>8.8135593220338981E-3</v>
      </c>
    </row>
    <row r="135" spans="1:7" outlineLevel="3">
      <c r="A135" s="4" t="s">
        <v>266</v>
      </c>
      <c r="B135" s="36" t="s">
        <v>267</v>
      </c>
      <c r="C135" s="45">
        <v>0.13</v>
      </c>
      <c r="D135" s="12">
        <f t="shared" ref="D135:D182" si="10">C135/$C$4</f>
        <v>8.8135593220338981E-3</v>
      </c>
      <c r="E135" s="51">
        <f t="shared" si="8"/>
        <v>4.3333333333333328E-2</v>
      </c>
      <c r="F135" s="24"/>
      <c r="G135" s="63">
        <f t="shared" si="9"/>
        <v>8.8135593220338981E-3</v>
      </c>
    </row>
    <row r="136" spans="1:7" outlineLevel="3">
      <c r="A136" s="4" t="s">
        <v>268</v>
      </c>
      <c r="B136" s="36" t="s">
        <v>269</v>
      </c>
      <c r="C136" s="45">
        <v>0.13</v>
      </c>
      <c r="D136" s="12">
        <f t="shared" si="10"/>
        <v>8.8135593220338981E-3</v>
      </c>
      <c r="E136" s="51">
        <f t="shared" si="8"/>
        <v>4.3333333333333328E-2</v>
      </c>
      <c r="F136" s="24"/>
      <c r="G136" s="63">
        <f t="shared" si="9"/>
        <v>8.8135593220338981E-3</v>
      </c>
    </row>
    <row r="137" spans="1:7" outlineLevel="3">
      <c r="A137" s="4" t="s">
        <v>270</v>
      </c>
      <c r="B137" s="36" t="s">
        <v>271</v>
      </c>
      <c r="C137" s="45">
        <v>0.15</v>
      </c>
      <c r="D137" s="12">
        <f t="shared" si="10"/>
        <v>1.0169491525423728E-2</v>
      </c>
      <c r="E137" s="51">
        <f t="shared" si="8"/>
        <v>4.9999999999999989E-2</v>
      </c>
      <c r="F137" s="24"/>
      <c r="G137" s="63">
        <f t="shared" si="9"/>
        <v>1.0169491525423728E-2</v>
      </c>
    </row>
    <row r="138" spans="1:7" outlineLevel="3">
      <c r="A138" s="4" t="s">
        <v>272</v>
      </c>
      <c r="B138" s="36" t="s">
        <v>273</v>
      </c>
      <c r="C138" s="45">
        <v>0.16</v>
      </c>
      <c r="D138" s="12">
        <f t="shared" si="10"/>
        <v>1.0847457627118645E-2</v>
      </c>
      <c r="E138" s="51">
        <f t="shared" si="8"/>
        <v>5.333333333333333E-2</v>
      </c>
      <c r="F138" s="24"/>
      <c r="G138" s="63">
        <f t="shared" si="9"/>
        <v>1.0847457627118645E-2</v>
      </c>
    </row>
    <row r="139" spans="1:7" outlineLevel="3">
      <c r="A139" s="4" t="s">
        <v>274</v>
      </c>
      <c r="B139" s="36" t="s">
        <v>275</v>
      </c>
      <c r="C139" s="45">
        <v>0.1</v>
      </c>
      <c r="D139" s="12">
        <f t="shared" si="10"/>
        <v>6.7796610169491532E-3</v>
      </c>
      <c r="E139" s="51">
        <f t="shared" si="8"/>
        <v>3.3333333333333333E-2</v>
      </c>
      <c r="F139" s="24"/>
      <c r="G139" s="63">
        <f t="shared" si="9"/>
        <v>6.7796610169491532E-3</v>
      </c>
    </row>
    <row r="140" spans="1:7" outlineLevel="3">
      <c r="A140" s="4" t="s">
        <v>276</v>
      </c>
      <c r="B140" s="36" t="s">
        <v>277</v>
      </c>
      <c r="C140" s="45">
        <v>0.14000000000000001</v>
      </c>
      <c r="D140" s="12">
        <f t="shared" si="10"/>
        <v>9.4915254237288148E-3</v>
      </c>
      <c r="E140" s="51">
        <f t="shared" si="8"/>
        <v>4.6666666666666669E-2</v>
      </c>
      <c r="F140" s="24"/>
      <c r="G140" s="63">
        <f t="shared" si="9"/>
        <v>9.4915254237288148E-3</v>
      </c>
    </row>
    <row r="141" spans="1:7" outlineLevel="3">
      <c r="A141" s="4" t="s">
        <v>278</v>
      </c>
      <c r="B141" s="36" t="s">
        <v>279</v>
      </c>
      <c r="C141" s="45">
        <v>0.14000000000000001</v>
      </c>
      <c r="D141" s="12">
        <f t="shared" si="10"/>
        <v>9.4915254237288148E-3</v>
      </c>
      <c r="E141" s="51">
        <f t="shared" si="8"/>
        <v>4.6666666666666669E-2</v>
      </c>
      <c r="F141" s="24"/>
      <c r="G141" s="63">
        <f t="shared" si="9"/>
        <v>9.4915254237288148E-3</v>
      </c>
    </row>
    <row r="142" spans="1:7" outlineLevel="3">
      <c r="A142" s="4" t="s">
        <v>280</v>
      </c>
      <c r="B142" s="36" t="s">
        <v>281</v>
      </c>
      <c r="C142" s="45">
        <v>0.14000000000000001</v>
      </c>
      <c r="D142" s="12">
        <f t="shared" si="10"/>
        <v>9.4915254237288148E-3</v>
      </c>
      <c r="E142" s="51">
        <f t="shared" si="8"/>
        <v>4.6666666666666669E-2</v>
      </c>
      <c r="F142" s="24"/>
      <c r="G142" s="63">
        <f t="shared" si="9"/>
        <v>9.4915254237288148E-3</v>
      </c>
    </row>
    <row r="143" spans="1:7" outlineLevel="3">
      <c r="A143" s="4" t="s">
        <v>282</v>
      </c>
      <c r="B143" s="36" t="s">
        <v>283</v>
      </c>
      <c r="C143" s="45">
        <v>0.1</v>
      </c>
      <c r="D143" s="12">
        <f t="shared" si="10"/>
        <v>6.7796610169491532E-3</v>
      </c>
      <c r="E143" s="51">
        <f t="shared" si="8"/>
        <v>3.3333333333333333E-2</v>
      </c>
      <c r="F143" s="24"/>
      <c r="G143" s="63">
        <f t="shared" si="9"/>
        <v>6.7796610169491532E-3</v>
      </c>
    </row>
    <row r="144" spans="1:7" outlineLevel="3">
      <c r="A144" s="4" t="s">
        <v>284</v>
      </c>
      <c r="B144" s="36" t="s">
        <v>285</v>
      </c>
      <c r="C144" s="45">
        <v>0.1</v>
      </c>
      <c r="D144" s="12">
        <f t="shared" si="10"/>
        <v>6.7796610169491532E-3</v>
      </c>
      <c r="E144" s="51">
        <f t="shared" si="8"/>
        <v>3.3333333333333333E-2</v>
      </c>
      <c r="F144" s="24"/>
      <c r="G144" s="63">
        <f t="shared" si="9"/>
        <v>6.7796610169491532E-3</v>
      </c>
    </row>
    <row r="145" spans="1:7" outlineLevel="3">
      <c r="A145" s="4" t="s">
        <v>286</v>
      </c>
      <c r="B145" s="36" t="s">
        <v>287</v>
      </c>
      <c r="C145" s="45">
        <v>0.1</v>
      </c>
      <c r="D145" s="12">
        <f t="shared" si="10"/>
        <v>6.7796610169491532E-3</v>
      </c>
      <c r="E145" s="51">
        <f t="shared" si="8"/>
        <v>3.3333333333333333E-2</v>
      </c>
      <c r="F145" s="24"/>
      <c r="G145" s="63">
        <f t="shared" si="9"/>
        <v>6.7796610169491532E-3</v>
      </c>
    </row>
    <row r="146" spans="1:7" outlineLevel="3">
      <c r="A146" s="4" t="s">
        <v>288</v>
      </c>
      <c r="B146" s="36" t="s">
        <v>289</v>
      </c>
      <c r="C146" s="45">
        <v>0.1</v>
      </c>
      <c r="D146" s="12">
        <f t="shared" si="10"/>
        <v>6.7796610169491532E-3</v>
      </c>
      <c r="E146" s="51">
        <f t="shared" si="8"/>
        <v>3.3333333333333333E-2</v>
      </c>
      <c r="F146" s="24"/>
      <c r="G146" s="63">
        <f t="shared" si="9"/>
        <v>6.7796610169491532E-3</v>
      </c>
    </row>
    <row r="147" spans="1:7" outlineLevel="3">
      <c r="A147" s="4" t="s">
        <v>290</v>
      </c>
      <c r="B147" s="36" t="s">
        <v>291</v>
      </c>
      <c r="C147" s="45">
        <v>0.1</v>
      </c>
      <c r="D147" s="12">
        <f t="shared" si="10"/>
        <v>6.7796610169491532E-3</v>
      </c>
      <c r="E147" s="51">
        <f t="shared" si="8"/>
        <v>3.3333333333333333E-2</v>
      </c>
      <c r="F147" s="24"/>
      <c r="G147" s="63">
        <f t="shared" si="9"/>
        <v>6.7796610169491532E-3</v>
      </c>
    </row>
    <row r="148" spans="1:7" outlineLevel="3">
      <c r="A148" s="4" t="s">
        <v>292</v>
      </c>
      <c r="B148" s="36" t="s">
        <v>293</v>
      </c>
      <c r="C148" s="45">
        <v>0.1</v>
      </c>
      <c r="D148" s="12">
        <f t="shared" si="10"/>
        <v>6.7796610169491532E-3</v>
      </c>
      <c r="E148" s="51">
        <f t="shared" si="8"/>
        <v>3.3333333333333333E-2</v>
      </c>
      <c r="F148" s="24"/>
      <c r="G148" s="63">
        <f t="shared" si="9"/>
        <v>6.7796610169491532E-3</v>
      </c>
    </row>
    <row r="149" spans="1:7" outlineLevel="3">
      <c r="A149" s="4" t="s">
        <v>294</v>
      </c>
      <c r="B149" s="36" t="s">
        <v>295</v>
      </c>
      <c r="C149" s="45">
        <v>0.1</v>
      </c>
      <c r="D149" s="12">
        <f t="shared" si="10"/>
        <v>6.7796610169491532E-3</v>
      </c>
      <c r="E149" s="51">
        <f t="shared" si="8"/>
        <v>3.3333333333333333E-2</v>
      </c>
      <c r="F149" s="24"/>
      <c r="G149" s="63">
        <f t="shared" si="9"/>
        <v>6.7796610169491532E-3</v>
      </c>
    </row>
    <row r="150" spans="1:7" outlineLevel="3">
      <c r="A150" s="4" t="s">
        <v>296</v>
      </c>
      <c r="B150" s="36" t="s">
        <v>297</v>
      </c>
      <c r="C150" s="45">
        <v>0.1</v>
      </c>
      <c r="D150" s="12">
        <f t="shared" si="10"/>
        <v>6.7796610169491532E-3</v>
      </c>
      <c r="E150" s="51">
        <f t="shared" si="8"/>
        <v>3.3333333333333333E-2</v>
      </c>
      <c r="F150" s="24"/>
      <c r="G150" s="63">
        <f t="shared" si="9"/>
        <v>6.7796610169491532E-3</v>
      </c>
    </row>
    <row r="151" spans="1:7" outlineLevel="3">
      <c r="A151" s="4" t="s">
        <v>298</v>
      </c>
      <c r="B151" s="36" t="s">
        <v>299</v>
      </c>
      <c r="C151" s="45">
        <v>0.1</v>
      </c>
      <c r="D151" s="12">
        <f t="shared" si="10"/>
        <v>6.7796610169491532E-3</v>
      </c>
      <c r="E151" s="51">
        <f t="shared" si="8"/>
        <v>3.3333333333333333E-2</v>
      </c>
      <c r="F151" s="24"/>
      <c r="G151" s="63">
        <f t="shared" si="9"/>
        <v>6.7796610169491532E-3</v>
      </c>
    </row>
    <row r="152" spans="1:7" outlineLevel="3">
      <c r="A152" s="4" t="s">
        <v>300</v>
      </c>
      <c r="B152" s="36" t="s">
        <v>301</v>
      </c>
      <c r="C152" s="45">
        <v>0.1</v>
      </c>
      <c r="D152" s="12">
        <f t="shared" si="10"/>
        <v>6.7796610169491532E-3</v>
      </c>
      <c r="E152" s="51">
        <f t="shared" si="8"/>
        <v>3.3333333333333333E-2</v>
      </c>
      <c r="F152" s="24"/>
      <c r="G152" s="63">
        <f t="shared" si="9"/>
        <v>6.7796610169491532E-3</v>
      </c>
    </row>
    <row r="153" spans="1:7" outlineLevel="3">
      <c r="A153" s="4" t="s">
        <v>302</v>
      </c>
      <c r="B153" s="36" t="s">
        <v>303</v>
      </c>
      <c r="C153" s="45">
        <v>0.1</v>
      </c>
      <c r="D153" s="12">
        <f t="shared" si="10"/>
        <v>6.7796610169491532E-3</v>
      </c>
      <c r="E153" s="51">
        <f t="shared" si="8"/>
        <v>3.3333333333333333E-2</v>
      </c>
      <c r="F153" s="24"/>
      <c r="G153" s="63">
        <f t="shared" si="9"/>
        <v>6.7796610169491532E-3</v>
      </c>
    </row>
    <row r="154" spans="1:7" outlineLevel="3">
      <c r="A154" s="4" t="s">
        <v>304</v>
      </c>
      <c r="B154" s="36" t="s">
        <v>305</v>
      </c>
      <c r="C154" s="45">
        <v>0.1</v>
      </c>
      <c r="D154" s="12">
        <f t="shared" si="10"/>
        <v>6.7796610169491532E-3</v>
      </c>
      <c r="E154" s="51">
        <f t="shared" si="8"/>
        <v>3.3333333333333333E-2</v>
      </c>
      <c r="F154" s="24"/>
      <c r="G154" s="63">
        <f t="shared" si="9"/>
        <v>6.7796610169491532E-3</v>
      </c>
    </row>
    <row r="155" spans="1:7" outlineLevel="3">
      <c r="A155" s="4" t="s">
        <v>306</v>
      </c>
      <c r="B155" s="36" t="s">
        <v>307</v>
      </c>
      <c r="C155" s="45">
        <v>0.1</v>
      </c>
      <c r="D155" s="12">
        <f t="shared" si="10"/>
        <v>6.7796610169491532E-3</v>
      </c>
      <c r="E155" s="51">
        <f t="shared" si="8"/>
        <v>3.3333333333333333E-2</v>
      </c>
      <c r="F155" s="24"/>
      <c r="G155" s="63">
        <f t="shared" si="9"/>
        <v>6.7796610169491532E-3</v>
      </c>
    </row>
    <row r="156" spans="1:7" outlineLevel="3">
      <c r="A156" s="4" t="s">
        <v>308</v>
      </c>
      <c r="B156" s="36" t="s">
        <v>309</v>
      </c>
      <c r="C156" s="45">
        <v>0.1</v>
      </c>
      <c r="D156" s="12">
        <f t="shared" si="10"/>
        <v>6.7796610169491532E-3</v>
      </c>
      <c r="E156" s="51">
        <f t="shared" si="8"/>
        <v>3.3333333333333333E-2</v>
      </c>
      <c r="F156" s="24"/>
      <c r="G156" s="63">
        <f t="shared" si="9"/>
        <v>6.7796610169491532E-3</v>
      </c>
    </row>
    <row r="157" spans="1:7" outlineLevel="3">
      <c r="A157" s="4" t="s">
        <v>310</v>
      </c>
      <c r="B157" s="36" t="s">
        <v>311</v>
      </c>
      <c r="C157" s="45">
        <v>0.1</v>
      </c>
      <c r="D157" s="12">
        <f t="shared" si="10"/>
        <v>6.7796610169491532E-3</v>
      </c>
      <c r="E157" s="51">
        <f t="shared" si="8"/>
        <v>3.3333333333333333E-2</v>
      </c>
      <c r="F157" s="24"/>
      <c r="G157" s="63">
        <f t="shared" si="9"/>
        <v>6.7796610169491532E-3</v>
      </c>
    </row>
    <row r="158" spans="1:7" outlineLevel="3">
      <c r="A158" s="4" t="s">
        <v>312</v>
      </c>
      <c r="B158" s="36" t="s">
        <v>313</v>
      </c>
      <c r="C158" s="45">
        <v>0.1</v>
      </c>
      <c r="D158" s="12">
        <f t="shared" si="10"/>
        <v>6.7796610169491532E-3</v>
      </c>
      <c r="E158" s="51">
        <f t="shared" si="8"/>
        <v>3.3333333333333333E-2</v>
      </c>
      <c r="F158" s="24"/>
      <c r="G158" s="63">
        <f t="shared" si="9"/>
        <v>6.7796610169491532E-3</v>
      </c>
    </row>
    <row r="159" spans="1:7" outlineLevel="3">
      <c r="A159" s="4" t="s">
        <v>314</v>
      </c>
      <c r="B159" s="36" t="s">
        <v>315</v>
      </c>
      <c r="C159" s="45">
        <v>0.1</v>
      </c>
      <c r="D159" s="12">
        <f t="shared" si="10"/>
        <v>6.7796610169491532E-3</v>
      </c>
      <c r="E159" s="51">
        <f t="shared" si="8"/>
        <v>3.3333333333333333E-2</v>
      </c>
      <c r="F159" s="24"/>
      <c r="G159" s="63">
        <f t="shared" si="9"/>
        <v>6.7796610169491532E-3</v>
      </c>
    </row>
    <row r="160" spans="1:7" outlineLevel="3">
      <c r="A160" s="4" t="s">
        <v>316</v>
      </c>
      <c r="B160" s="36" t="s">
        <v>317</v>
      </c>
      <c r="C160" s="45">
        <v>0.1</v>
      </c>
      <c r="D160" s="12">
        <f t="shared" si="10"/>
        <v>6.7796610169491532E-3</v>
      </c>
      <c r="E160" s="51">
        <f t="shared" si="8"/>
        <v>3.3333333333333333E-2</v>
      </c>
      <c r="F160" s="24"/>
      <c r="G160" s="63">
        <f t="shared" si="9"/>
        <v>6.7796610169491532E-3</v>
      </c>
    </row>
    <row r="161" spans="1:7" outlineLevel="3">
      <c r="A161" s="4" t="s">
        <v>318</v>
      </c>
      <c r="B161" s="36" t="s">
        <v>319</v>
      </c>
      <c r="C161" s="45">
        <v>0.1</v>
      </c>
      <c r="D161" s="12">
        <f t="shared" si="10"/>
        <v>6.7796610169491532E-3</v>
      </c>
      <c r="E161" s="51">
        <f t="shared" si="8"/>
        <v>3.3333333333333333E-2</v>
      </c>
      <c r="F161" s="24"/>
      <c r="G161" s="63">
        <f t="shared" si="9"/>
        <v>6.7796610169491532E-3</v>
      </c>
    </row>
    <row r="162" spans="1:7" outlineLevel="3">
      <c r="A162" s="4" t="s">
        <v>320</v>
      </c>
      <c r="B162" s="36" t="s">
        <v>321</v>
      </c>
      <c r="C162" s="45">
        <v>0.1</v>
      </c>
      <c r="D162" s="12">
        <f t="shared" si="10"/>
        <v>6.7796610169491532E-3</v>
      </c>
      <c r="E162" s="51">
        <f t="shared" si="8"/>
        <v>3.3333333333333333E-2</v>
      </c>
      <c r="F162" s="24"/>
      <c r="G162" s="63">
        <f t="shared" si="9"/>
        <v>6.7796610169491532E-3</v>
      </c>
    </row>
    <row r="163" spans="1:7" outlineLevel="3">
      <c r="A163" s="4" t="s">
        <v>322</v>
      </c>
      <c r="B163" s="36" t="s">
        <v>323</v>
      </c>
      <c r="C163" s="45">
        <v>0.1</v>
      </c>
      <c r="D163" s="12">
        <f t="shared" si="10"/>
        <v>6.7796610169491532E-3</v>
      </c>
      <c r="E163" s="51">
        <f t="shared" si="8"/>
        <v>3.3333333333333333E-2</v>
      </c>
      <c r="F163" s="24"/>
      <c r="G163" s="63">
        <f t="shared" si="9"/>
        <v>6.7796610169491532E-3</v>
      </c>
    </row>
    <row r="164" spans="1:7" outlineLevel="3">
      <c r="A164" s="4" t="s">
        <v>324</v>
      </c>
      <c r="B164" s="36" t="s">
        <v>325</v>
      </c>
      <c r="C164" s="45">
        <v>0.1</v>
      </c>
      <c r="D164" s="12">
        <f t="shared" si="10"/>
        <v>6.7796610169491532E-3</v>
      </c>
      <c r="E164" s="51">
        <f t="shared" si="8"/>
        <v>3.3333333333333333E-2</v>
      </c>
      <c r="F164" s="24"/>
      <c r="G164" s="63">
        <f t="shared" si="9"/>
        <v>6.7796610169491532E-3</v>
      </c>
    </row>
    <row r="165" spans="1:7" outlineLevel="3">
      <c r="A165" s="4" t="s">
        <v>326</v>
      </c>
      <c r="B165" s="36" t="s">
        <v>327</v>
      </c>
      <c r="C165" s="45">
        <v>0.1</v>
      </c>
      <c r="D165" s="12">
        <f t="shared" si="10"/>
        <v>6.7796610169491532E-3</v>
      </c>
      <c r="E165" s="51">
        <f t="shared" si="8"/>
        <v>3.3333333333333333E-2</v>
      </c>
      <c r="F165" s="24"/>
      <c r="G165" s="63">
        <f t="shared" si="9"/>
        <v>6.7796610169491532E-3</v>
      </c>
    </row>
    <row r="166" spans="1:7" outlineLevel="3">
      <c r="A166" s="4" t="s">
        <v>328</v>
      </c>
      <c r="B166" s="36" t="s">
        <v>329</v>
      </c>
      <c r="C166" s="45">
        <v>0.1</v>
      </c>
      <c r="D166" s="12">
        <f t="shared" si="10"/>
        <v>6.7796610169491532E-3</v>
      </c>
      <c r="E166" s="51">
        <f t="shared" si="8"/>
        <v>3.3333333333333333E-2</v>
      </c>
      <c r="F166" s="24"/>
      <c r="G166" s="63">
        <f t="shared" ref="G166:G182" si="11">C166/$C$4</f>
        <v>6.7796610169491532E-3</v>
      </c>
    </row>
    <row r="167" spans="1:7" outlineLevel="3">
      <c r="A167" s="4" t="s">
        <v>330</v>
      </c>
      <c r="B167" s="36" t="s">
        <v>331</v>
      </c>
      <c r="C167" s="45">
        <v>0.1</v>
      </c>
      <c r="D167" s="12">
        <f t="shared" si="10"/>
        <v>6.7796610169491532E-3</v>
      </c>
      <c r="E167" s="51">
        <f t="shared" si="8"/>
        <v>3.3333333333333333E-2</v>
      </c>
      <c r="F167" s="24"/>
      <c r="G167" s="63">
        <f t="shared" si="11"/>
        <v>6.7796610169491532E-3</v>
      </c>
    </row>
    <row r="168" spans="1:7" outlineLevel="3">
      <c r="A168" s="4" t="s">
        <v>332</v>
      </c>
      <c r="B168" s="36" t="s">
        <v>333</v>
      </c>
      <c r="C168" s="45">
        <v>0.1</v>
      </c>
      <c r="D168" s="12">
        <f t="shared" si="10"/>
        <v>6.7796610169491532E-3</v>
      </c>
      <c r="E168" s="51">
        <f t="shared" si="8"/>
        <v>3.3333333333333333E-2</v>
      </c>
      <c r="F168" s="24"/>
      <c r="G168" s="63">
        <f t="shared" si="11"/>
        <v>6.7796610169491532E-3</v>
      </c>
    </row>
    <row r="169" spans="1:7" outlineLevel="3">
      <c r="A169" s="4" t="s">
        <v>334</v>
      </c>
      <c r="B169" s="36" t="s">
        <v>335</v>
      </c>
      <c r="C169" s="45">
        <v>0.1</v>
      </c>
      <c r="D169" s="12">
        <f t="shared" si="10"/>
        <v>6.7796610169491532E-3</v>
      </c>
      <c r="E169" s="51">
        <f t="shared" si="8"/>
        <v>3.3333333333333333E-2</v>
      </c>
      <c r="F169" s="24"/>
      <c r="G169" s="63">
        <f t="shared" si="11"/>
        <v>6.7796610169491532E-3</v>
      </c>
    </row>
    <row r="170" spans="1:7" outlineLevel="3">
      <c r="A170" s="4" t="s">
        <v>336</v>
      </c>
      <c r="B170" s="36" t="s">
        <v>337</v>
      </c>
      <c r="C170" s="45">
        <v>0.1</v>
      </c>
      <c r="D170" s="12">
        <f t="shared" si="10"/>
        <v>6.7796610169491532E-3</v>
      </c>
      <c r="E170" s="51">
        <f t="shared" si="8"/>
        <v>3.3333333333333333E-2</v>
      </c>
      <c r="F170" s="24"/>
      <c r="G170" s="63">
        <f t="shared" si="11"/>
        <v>6.7796610169491532E-3</v>
      </c>
    </row>
    <row r="171" spans="1:7" outlineLevel="3">
      <c r="A171" s="4" t="s">
        <v>338</v>
      </c>
      <c r="B171" s="36" t="s">
        <v>339</v>
      </c>
      <c r="C171" s="45">
        <v>0.1</v>
      </c>
      <c r="D171" s="12">
        <f t="shared" si="10"/>
        <v>6.7796610169491532E-3</v>
      </c>
      <c r="E171" s="51">
        <f t="shared" si="8"/>
        <v>3.3333333333333333E-2</v>
      </c>
      <c r="F171" s="24"/>
      <c r="G171" s="63">
        <f t="shared" si="11"/>
        <v>6.7796610169491532E-3</v>
      </c>
    </row>
    <row r="172" spans="1:7" outlineLevel="3">
      <c r="A172" s="4" t="s">
        <v>340</v>
      </c>
      <c r="B172" s="36" t="s">
        <v>341</v>
      </c>
      <c r="C172" s="45">
        <v>0.1</v>
      </c>
      <c r="D172" s="12">
        <f t="shared" si="10"/>
        <v>6.7796610169491532E-3</v>
      </c>
      <c r="E172" s="51">
        <f t="shared" si="8"/>
        <v>3.3333333333333333E-2</v>
      </c>
      <c r="F172" s="24"/>
      <c r="G172" s="63">
        <f t="shared" si="11"/>
        <v>6.7796610169491532E-3</v>
      </c>
    </row>
    <row r="173" spans="1:7" outlineLevel="3">
      <c r="A173" s="4" t="s">
        <v>342</v>
      </c>
      <c r="B173" s="36" t="s">
        <v>343</v>
      </c>
      <c r="C173" s="45">
        <v>0.1</v>
      </c>
      <c r="D173" s="12">
        <f t="shared" si="10"/>
        <v>6.7796610169491532E-3</v>
      </c>
      <c r="E173" s="51">
        <f t="shared" si="8"/>
        <v>3.3333333333333333E-2</v>
      </c>
      <c r="F173" s="24"/>
      <c r="G173" s="63">
        <f t="shared" si="11"/>
        <v>6.7796610169491532E-3</v>
      </c>
    </row>
    <row r="174" spans="1:7" outlineLevel="3">
      <c r="A174" s="4" t="s">
        <v>344</v>
      </c>
      <c r="B174" s="36" t="s">
        <v>345</v>
      </c>
      <c r="C174" s="45">
        <v>0.1</v>
      </c>
      <c r="D174" s="12">
        <f t="shared" si="10"/>
        <v>6.7796610169491532E-3</v>
      </c>
      <c r="E174" s="51">
        <f t="shared" si="8"/>
        <v>3.3333333333333333E-2</v>
      </c>
      <c r="F174" s="24"/>
      <c r="G174" s="63">
        <f t="shared" si="11"/>
        <v>6.7796610169491532E-3</v>
      </c>
    </row>
    <row r="175" spans="1:7" outlineLevel="3">
      <c r="A175" s="4" t="s">
        <v>346</v>
      </c>
      <c r="B175" s="36" t="s">
        <v>347</v>
      </c>
      <c r="C175" s="45">
        <v>0.1</v>
      </c>
      <c r="D175" s="12">
        <f t="shared" si="10"/>
        <v>6.7796610169491532E-3</v>
      </c>
      <c r="E175" s="51">
        <f t="shared" si="8"/>
        <v>3.3333333333333333E-2</v>
      </c>
      <c r="F175" s="24"/>
      <c r="G175" s="63">
        <f t="shared" si="11"/>
        <v>6.7796610169491532E-3</v>
      </c>
    </row>
    <row r="176" spans="1:7" outlineLevel="3">
      <c r="A176" s="4" t="s">
        <v>348</v>
      </c>
      <c r="B176" s="36" t="s">
        <v>349</v>
      </c>
      <c r="C176" s="45">
        <v>0.1</v>
      </c>
      <c r="D176" s="12">
        <f t="shared" si="10"/>
        <v>6.7796610169491532E-3</v>
      </c>
      <c r="E176" s="51">
        <f t="shared" si="8"/>
        <v>3.3333333333333333E-2</v>
      </c>
      <c r="F176" s="24"/>
      <c r="G176" s="63">
        <f t="shared" si="11"/>
        <v>6.7796610169491532E-3</v>
      </c>
    </row>
    <row r="177" spans="1:7" outlineLevel="3">
      <c r="A177" s="4" t="s">
        <v>350</v>
      </c>
      <c r="B177" s="36" t="s">
        <v>351</v>
      </c>
      <c r="C177" s="45">
        <v>0.1</v>
      </c>
      <c r="D177" s="12">
        <f t="shared" si="10"/>
        <v>6.7796610169491532E-3</v>
      </c>
      <c r="E177" s="51">
        <f t="shared" si="8"/>
        <v>3.3333333333333333E-2</v>
      </c>
      <c r="F177" s="24"/>
      <c r="G177" s="63">
        <f t="shared" si="11"/>
        <v>6.7796610169491532E-3</v>
      </c>
    </row>
    <row r="178" spans="1:7" outlineLevel="3">
      <c r="A178" s="4" t="s">
        <v>352</v>
      </c>
      <c r="B178" s="36" t="s">
        <v>353</v>
      </c>
      <c r="C178" s="45">
        <v>0.1</v>
      </c>
      <c r="D178" s="12">
        <f t="shared" si="10"/>
        <v>6.7796610169491532E-3</v>
      </c>
      <c r="E178" s="51">
        <f t="shared" si="8"/>
        <v>3.3333333333333333E-2</v>
      </c>
      <c r="F178" s="24"/>
      <c r="G178" s="63">
        <f t="shared" si="11"/>
        <v>6.7796610169491532E-3</v>
      </c>
    </row>
    <row r="179" spans="1:7" outlineLevel="3">
      <c r="A179" s="4" t="s">
        <v>354</v>
      </c>
      <c r="B179" s="36" t="s">
        <v>355</v>
      </c>
      <c r="C179" s="45">
        <v>0.1</v>
      </c>
      <c r="D179" s="12">
        <f t="shared" si="10"/>
        <v>6.7796610169491532E-3</v>
      </c>
      <c r="E179" s="51">
        <f t="shared" si="8"/>
        <v>3.3333333333333333E-2</v>
      </c>
      <c r="F179" s="24"/>
      <c r="G179" s="63">
        <f t="shared" si="11"/>
        <v>6.7796610169491532E-3</v>
      </c>
    </row>
    <row r="180" spans="1:7" outlineLevel="3">
      <c r="A180" s="4" t="s">
        <v>356</v>
      </c>
      <c r="B180" s="36" t="s">
        <v>357</v>
      </c>
      <c r="C180" s="45">
        <v>0.1</v>
      </c>
      <c r="D180" s="12">
        <f t="shared" si="10"/>
        <v>6.7796610169491532E-3</v>
      </c>
      <c r="E180" s="51">
        <f t="shared" si="8"/>
        <v>3.3333333333333333E-2</v>
      </c>
      <c r="F180" s="24"/>
      <c r="G180" s="63">
        <f t="shared" si="11"/>
        <v>6.7796610169491532E-3</v>
      </c>
    </row>
    <row r="181" spans="1:7" outlineLevel="3">
      <c r="A181" s="4" t="s">
        <v>358</v>
      </c>
      <c r="B181" s="36" t="s">
        <v>359</v>
      </c>
      <c r="C181" s="45">
        <v>0.1</v>
      </c>
      <c r="D181" s="12">
        <f t="shared" si="10"/>
        <v>6.7796610169491532E-3</v>
      </c>
      <c r="E181" s="51">
        <f t="shared" si="8"/>
        <v>3.3333333333333333E-2</v>
      </c>
      <c r="F181" s="24"/>
      <c r="G181" s="63">
        <f t="shared" si="11"/>
        <v>6.7796610169491532E-3</v>
      </c>
    </row>
    <row r="182" spans="1:7" outlineLevel="3">
      <c r="A182" s="4" t="s">
        <v>360</v>
      </c>
      <c r="B182" s="36" t="s">
        <v>361</v>
      </c>
      <c r="C182" s="45">
        <v>0.1</v>
      </c>
      <c r="D182" s="12">
        <f t="shared" si="10"/>
        <v>6.7796610169491532E-3</v>
      </c>
      <c r="E182" s="51">
        <f t="shared" si="8"/>
        <v>3.3333333333333333E-2</v>
      </c>
      <c r="F182" s="24"/>
      <c r="G182" s="63">
        <f t="shared" si="11"/>
        <v>6.7796610169491532E-3</v>
      </c>
    </row>
    <row r="183" spans="1:7" outlineLevel="2">
      <c r="A183" s="3">
        <v>1.2</v>
      </c>
      <c r="B183" s="35" t="s">
        <v>362</v>
      </c>
      <c r="C183" s="44">
        <v>0.05</v>
      </c>
      <c r="D183" s="12">
        <f>C183/$D$3</f>
        <v>0.01</v>
      </c>
      <c r="E183" s="52">
        <f>G183*$E$3</f>
        <v>1.6666666666666666E-2</v>
      </c>
      <c r="F183" s="25"/>
      <c r="G183" s="63">
        <f>C183/$C$3</f>
        <v>3.3333333333333335E-3</v>
      </c>
    </row>
    <row r="184" spans="1:7" outlineLevel="2">
      <c r="A184" s="3">
        <v>1.3</v>
      </c>
      <c r="B184" s="35" t="s">
        <v>363</v>
      </c>
      <c r="C184" s="44">
        <v>0.05</v>
      </c>
      <c r="D184" s="12">
        <f t="shared" ref="D184:D187" si="12">C184/$D$3</f>
        <v>0.01</v>
      </c>
      <c r="E184" s="52">
        <f t="shared" ref="E184:E187" si="13">G184*$E$3</f>
        <v>1.6666666666666666E-2</v>
      </c>
      <c r="F184" s="25"/>
      <c r="G184" s="63">
        <f>C184/$C$3</f>
        <v>3.3333333333333335E-3</v>
      </c>
    </row>
    <row r="185" spans="1:7" outlineLevel="2">
      <c r="A185" s="3">
        <v>1.4</v>
      </c>
      <c r="B185" s="35" t="s">
        <v>364</v>
      </c>
      <c r="C185" s="44">
        <v>0.05</v>
      </c>
      <c r="D185" s="12">
        <f t="shared" si="12"/>
        <v>0.01</v>
      </c>
      <c r="E185" s="52">
        <f t="shared" si="13"/>
        <v>1.6666666666666666E-2</v>
      </c>
      <c r="F185" s="25"/>
      <c r="G185" s="63">
        <f>C185/$C$3</f>
        <v>3.3333333333333335E-3</v>
      </c>
    </row>
    <row r="186" spans="1:7" outlineLevel="2">
      <c r="A186" s="3">
        <v>1.5</v>
      </c>
      <c r="B186" s="35" t="s">
        <v>365</v>
      </c>
      <c r="C186" s="44">
        <v>0.05</v>
      </c>
      <c r="D186" s="12">
        <f t="shared" si="12"/>
        <v>0.01</v>
      </c>
      <c r="E186" s="52">
        <f t="shared" si="13"/>
        <v>1.6666666666666666E-2</v>
      </c>
      <c r="F186" s="25"/>
      <c r="G186" s="63">
        <f>C186/$C$3</f>
        <v>3.3333333333333335E-3</v>
      </c>
    </row>
    <row r="187" spans="1:7" outlineLevel="2">
      <c r="A187" s="3">
        <v>1.6</v>
      </c>
      <c r="B187" s="35" t="s">
        <v>366</v>
      </c>
      <c r="C187" s="44">
        <v>0.05</v>
      </c>
      <c r="D187" s="12">
        <f t="shared" si="12"/>
        <v>0.01</v>
      </c>
      <c r="E187" s="52">
        <f t="shared" si="13"/>
        <v>1.6666666666666666E-2</v>
      </c>
      <c r="F187" s="25"/>
      <c r="G187" s="63">
        <f>C187/$C$3</f>
        <v>3.3333333333333335E-3</v>
      </c>
    </row>
    <row r="188" spans="1:7" outlineLevel="1">
      <c r="A188" s="2">
        <v>2</v>
      </c>
      <c r="B188" s="34" t="s">
        <v>367</v>
      </c>
      <c r="C188" s="43">
        <v>78</v>
      </c>
      <c r="D188" s="13">
        <v>88</v>
      </c>
      <c r="E188" s="43">
        <v>88</v>
      </c>
      <c r="F188" s="23"/>
      <c r="G188" s="61"/>
    </row>
    <row r="189" spans="1:7" outlineLevel="2">
      <c r="A189" s="3">
        <v>2.1</v>
      </c>
      <c r="B189" s="35" t="s">
        <v>368</v>
      </c>
      <c r="C189" s="44">
        <v>30.39</v>
      </c>
      <c r="D189" s="12">
        <v>30.39</v>
      </c>
      <c r="E189" s="44">
        <v>30.39</v>
      </c>
      <c r="F189" s="26"/>
      <c r="G189" s="63">
        <f>C189/$C$188</f>
        <v>0.38961538461538464</v>
      </c>
    </row>
    <row r="190" spans="1:7" outlineLevel="3">
      <c r="A190" s="4" t="s">
        <v>369</v>
      </c>
      <c r="B190" s="36" t="s">
        <v>370</v>
      </c>
      <c r="C190" s="45">
        <v>7</v>
      </c>
      <c r="D190" s="12">
        <f>C190/$D$189</f>
        <v>0.23033892727871011</v>
      </c>
      <c r="E190" s="52">
        <f>G190*$E$189</f>
        <v>7</v>
      </c>
      <c r="F190" s="26"/>
      <c r="G190" s="63">
        <f>C190/$C$189</f>
        <v>0.23033892727871011</v>
      </c>
    </row>
    <row r="191" spans="1:7" ht="19.5" outlineLevel="4">
      <c r="A191" s="4"/>
      <c r="B191" s="36" t="s">
        <v>619</v>
      </c>
      <c r="C191" s="45"/>
      <c r="D191" s="12">
        <f t="shared" ref="D191:D217" si="14">C191/$D$189</f>
        <v>0</v>
      </c>
      <c r="E191" s="53">
        <f>G191*$E$190</f>
        <v>4.2</v>
      </c>
      <c r="F191" s="30" t="s">
        <v>623</v>
      </c>
      <c r="G191" s="63">
        <v>0.6</v>
      </c>
    </row>
    <row r="192" spans="1:7" ht="19.5" outlineLevel="4">
      <c r="A192" s="4"/>
      <c r="B192" s="36" t="s">
        <v>620</v>
      </c>
      <c r="C192" s="45"/>
      <c r="D192" s="12">
        <f t="shared" si="14"/>
        <v>0</v>
      </c>
      <c r="E192" s="53">
        <f t="shared" ref="E192:E193" si="15">G192*$E$190</f>
        <v>2.1</v>
      </c>
      <c r="F192" s="30" t="s">
        <v>623</v>
      </c>
      <c r="G192" s="63">
        <v>0.3</v>
      </c>
    </row>
    <row r="193" spans="1:7" ht="19.5" outlineLevel="4">
      <c r="A193" s="4"/>
      <c r="B193" s="36" t="s">
        <v>621</v>
      </c>
      <c r="C193" s="45"/>
      <c r="D193" s="12">
        <f t="shared" si="14"/>
        <v>0</v>
      </c>
      <c r="E193" s="53">
        <f t="shared" si="15"/>
        <v>0.70000000000000007</v>
      </c>
      <c r="F193" s="30" t="s">
        <v>623</v>
      </c>
      <c r="G193" s="63">
        <v>0.1</v>
      </c>
    </row>
    <row r="194" spans="1:7" outlineLevel="3">
      <c r="A194" s="4" t="s">
        <v>371</v>
      </c>
      <c r="B194" s="36" t="s">
        <v>372</v>
      </c>
      <c r="C194" s="45">
        <v>2.15</v>
      </c>
      <c r="D194" s="12">
        <f t="shared" si="14"/>
        <v>7.0746956235603814E-2</v>
      </c>
      <c r="E194" s="52">
        <f>G194*$E$189</f>
        <v>2.15</v>
      </c>
      <c r="F194" s="25"/>
      <c r="G194" s="63">
        <f>C194/$C$189</f>
        <v>7.0746956235603814E-2</v>
      </c>
    </row>
    <row r="195" spans="1:7" ht="19.5" outlineLevel="4">
      <c r="A195" s="4"/>
      <c r="B195" s="36" t="s">
        <v>619</v>
      </c>
      <c r="C195" s="45"/>
      <c r="D195" s="12">
        <f t="shared" si="14"/>
        <v>0</v>
      </c>
      <c r="E195" s="52">
        <f>G195*E194</f>
        <v>1.9350000000000001</v>
      </c>
      <c r="F195" s="30" t="s">
        <v>623</v>
      </c>
      <c r="G195" s="63">
        <v>0.9</v>
      </c>
    </row>
    <row r="196" spans="1:7" ht="19.5" outlineLevel="4">
      <c r="A196" s="4"/>
      <c r="B196" s="36" t="s">
        <v>622</v>
      </c>
      <c r="C196" s="45"/>
      <c r="D196" s="12">
        <f t="shared" si="14"/>
        <v>0</v>
      </c>
      <c r="E196" s="52">
        <f>G196*E194</f>
        <v>0.215</v>
      </c>
      <c r="F196" s="30" t="s">
        <v>623</v>
      </c>
      <c r="G196" s="63">
        <v>0.1</v>
      </c>
    </row>
    <row r="197" spans="1:7" outlineLevel="3">
      <c r="A197" s="4" t="s">
        <v>373</v>
      </c>
      <c r="B197" s="36" t="s">
        <v>374</v>
      </c>
      <c r="C197" s="45">
        <v>0.61</v>
      </c>
      <c r="D197" s="12">
        <f t="shared" si="14"/>
        <v>2.0072392234287594E-2</v>
      </c>
      <c r="E197" s="52">
        <f t="shared" ref="E197:E217" si="16">G197*$E$189</f>
        <v>0.61</v>
      </c>
      <c r="F197" s="25"/>
      <c r="G197" s="63">
        <f t="shared" ref="G197:G217" si="17">C197/$C$189</f>
        <v>2.0072392234287594E-2</v>
      </c>
    </row>
    <row r="198" spans="1:7" outlineLevel="3">
      <c r="A198" s="4" t="s">
        <v>375</v>
      </c>
      <c r="B198" s="36" t="s">
        <v>376</v>
      </c>
      <c r="C198" s="45">
        <v>0.3</v>
      </c>
      <c r="D198" s="12">
        <f t="shared" si="14"/>
        <v>9.8716683119447184E-3</v>
      </c>
      <c r="E198" s="52">
        <f t="shared" si="16"/>
        <v>0.3</v>
      </c>
      <c r="F198" s="25"/>
      <c r="G198" s="63">
        <f t="shared" si="17"/>
        <v>9.8716683119447184E-3</v>
      </c>
    </row>
    <row r="199" spans="1:7" outlineLevel="3">
      <c r="A199" s="4" t="s">
        <v>377</v>
      </c>
      <c r="B199" s="36" t="s">
        <v>378</v>
      </c>
      <c r="C199" s="45">
        <v>0.3</v>
      </c>
      <c r="D199" s="12">
        <f t="shared" si="14"/>
        <v>9.8716683119447184E-3</v>
      </c>
      <c r="E199" s="52">
        <f t="shared" si="16"/>
        <v>0.3</v>
      </c>
      <c r="F199" s="25"/>
      <c r="G199" s="63">
        <f t="shared" si="17"/>
        <v>9.8716683119447184E-3</v>
      </c>
    </row>
    <row r="200" spans="1:7" ht="19.5" outlineLevel="3">
      <c r="A200" s="4" t="s">
        <v>379</v>
      </c>
      <c r="B200" s="36" t="s">
        <v>380</v>
      </c>
      <c r="C200" s="45">
        <v>1.52</v>
      </c>
      <c r="D200" s="12">
        <f t="shared" si="14"/>
        <v>5.0016452780519909E-2</v>
      </c>
      <c r="E200" s="52">
        <f t="shared" si="16"/>
        <v>1.52</v>
      </c>
      <c r="F200" s="30" t="s">
        <v>623</v>
      </c>
      <c r="G200" s="63">
        <f t="shared" si="17"/>
        <v>5.0016452780519909E-2</v>
      </c>
    </row>
    <row r="201" spans="1:7" ht="19.5" outlineLevel="3">
      <c r="A201" s="4" t="s">
        <v>381</v>
      </c>
      <c r="B201" s="36" t="s">
        <v>382</v>
      </c>
      <c r="C201" s="45">
        <v>2.4300000000000002</v>
      </c>
      <c r="D201" s="12">
        <f t="shared" si="14"/>
        <v>7.9960513326752219E-2</v>
      </c>
      <c r="E201" s="52">
        <f t="shared" si="16"/>
        <v>2.4300000000000002</v>
      </c>
      <c r="F201" s="30" t="s">
        <v>623</v>
      </c>
      <c r="G201" s="63">
        <f t="shared" si="17"/>
        <v>7.9960513326752219E-2</v>
      </c>
    </row>
    <row r="202" spans="1:7" ht="19.5" outlineLevel="3">
      <c r="A202" s="4" t="s">
        <v>383</v>
      </c>
      <c r="B202" s="36" t="s">
        <v>384</v>
      </c>
      <c r="C202" s="45">
        <v>2.13</v>
      </c>
      <c r="D202" s="12">
        <f t="shared" si="14"/>
        <v>7.0088845014807499E-2</v>
      </c>
      <c r="E202" s="52">
        <f t="shared" si="16"/>
        <v>2.13</v>
      </c>
      <c r="F202" s="30" t="s">
        <v>623</v>
      </c>
      <c r="G202" s="63">
        <f t="shared" si="17"/>
        <v>7.0088845014807499E-2</v>
      </c>
    </row>
    <row r="203" spans="1:7" ht="19.5" outlineLevel="3">
      <c r="A203" s="4" t="s">
        <v>385</v>
      </c>
      <c r="B203" s="36" t="s">
        <v>386</v>
      </c>
      <c r="C203" s="45">
        <v>3.95</v>
      </c>
      <c r="D203" s="12">
        <f t="shared" si="14"/>
        <v>0.12997696610727213</v>
      </c>
      <c r="E203" s="52">
        <f t="shared" si="16"/>
        <v>3.95</v>
      </c>
      <c r="F203" s="30" t="s">
        <v>623</v>
      </c>
      <c r="G203" s="63">
        <f t="shared" si="17"/>
        <v>0.12997696610727213</v>
      </c>
    </row>
    <row r="204" spans="1:7" ht="19.5" outlineLevel="3">
      <c r="A204" s="4" t="s">
        <v>387</v>
      </c>
      <c r="B204" s="36" t="s">
        <v>388</v>
      </c>
      <c r="C204" s="45">
        <v>2.4300000000000002</v>
      </c>
      <c r="D204" s="12">
        <f t="shared" si="14"/>
        <v>7.9960513326752219E-2</v>
      </c>
      <c r="E204" s="52">
        <f t="shared" si="16"/>
        <v>2.4300000000000002</v>
      </c>
      <c r="F204" s="30" t="s">
        <v>623</v>
      </c>
      <c r="G204" s="63">
        <f t="shared" si="17"/>
        <v>7.9960513326752219E-2</v>
      </c>
    </row>
    <row r="205" spans="1:7" outlineLevel="3">
      <c r="A205" s="4" t="s">
        <v>389</v>
      </c>
      <c r="B205" s="36" t="s">
        <v>390</v>
      </c>
      <c r="C205" s="45">
        <v>1.22</v>
      </c>
      <c r="D205" s="12">
        <f t="shared" si="14"/>
        <v>4.0144784468575188E-2</v>
      </c>
      <c r="E205" s="52">
        <f t="shared" si="16"/>
        <v>1.22</v>
      </c>
      <c r="F205" s="25"/>
      <c r="G205" s="63">
        <f t="shared" si="17"/>
        <v>4.0144784468575188E-2</v>
      </c>
    </row>
    <row r="206" spans="1:7" outlineLevel="3">
      <c r="A206" s="4" t="s">
        <v>391</v>
      </c>
      <c r="B206" s="36" t="s">
        <v>392</v>
      </c>
      <c r="C206" s="45">
        <v>1.52</v>
      </c>
      <c r="D206" s="12">
        <f t="shared" si="14"/>
        <v>5.0016452780519909E-2</v>
      </c>
      <c r="E206" s="52">
        <f t="shared" si="16"/>
        <v>1.52</v>
      </c>
      <c r="F206" s="25"/>
      <c r="G206" s="63">
        <f t="shared" si="17"/>
        <v>5.0016452780519909E-2</v>
      </c>
    </row>
    <row r="207" spans="1:7" outlineLevel="3">
      <c r="A207" s="4" t="s">
        <v>393</v>
      </c>
      <c r="B207" s="36" t="s">
        <v>394</v>
      </c>
      <c r="C207" s="45">
        <v>1.22</v>
      </c>
      <c r="D207" s="12">
        <f t="shared" si="14"/>
        <v>4.0144784468575188E-2</v>
      </c>
      <c r="E207" s="52">
        <f t="shared" si="16"/>
        <v>1.22</v>
      </c>
      <c r="F207" s="25"/>
      <c r="G207" s="63">
        <f t="shared" si="17"/>
        <v>4.0144784468575188E-2</v>
      </c>
    </row>
    <row r="208" spans="1:7" outlineLevel="3">
      <c r="A208" s="4" t="s">
        <v>395</v>
      </c>
      <c r="B208" s="36" t="s">
        <v>396</v>
      </c>
      <c r="C208" s="45">
        <v>0.91</v>
      </c>
      <c r="D208" s="12">
        <f t="shared" si="14"/>
        <v>2.9944060546232314E-2</v>
      </c>
      <c r="E208" s="52">
        <f t="shared" si="16"/>
        <v>0.91</v>
      </c>
      <c r="F208" s="25"/>
      <c r="G208" s="63">
        <f t="shared" si="17"/>
        <v>2.9944060546232314E-2</v>
      </c>
    </row>
    <row r="209" spans="1:7" outlineLevel="3">
      <c r="A209" s="4" t="s">
        <v>397</v>
      </c>
      <c r="B209" s="36" t="s">
        <v>398</v>
      </c>
      <c r="C209" s="45">
        <v>0.3</v>
      </c>
      <c r="D209" s="12">
        <f t="shared" si="14"/>
        <v>9.8716683119447184E-3</v>
      </c>
      <c r="E209" s="52">
        <f t="shared" si="16"/>
        <v>0.3</v>
      </c>
      <c r="F209" s="25"/>
      <c r="G209" s="63">
        <f t="shared" si="17"/>
        <v>9.8716683119447184E-3</v>
      </c>
    </row>
    <row r="210" spans="1:7" outlineLevel="3">
      <c r="A210" s="4" t="s">
        <v>399</v>
      </c>
      <c r="B210" s="36" t="s">
        <v>400</v>
      </c>
      <c r="C210" s="45">
        <v>0.3</v>
      </c>
      <c r="D210" s="12">
        <f t="shared" si="14"/>
        <v>9.8716683119447184E-3</v>
      </c>
      <c r="E210" s="52">
        <f t="shared" si="16"/>
        <v>0.3</v>
      </c>
      <c r="F210" s="25"/>
      <c r="G210" s="63">
        <f t="shared" si="17"/>
        <v>9.8716683119447184E-3</v>
      </c>
    </row>
    <row r="211" spans="1:7" outlineLevel="3">
      <c r="A211" s="4" t="s">
        <v>401</v>
      </c>
      <c r="B211" s="36" t="s">
        <v>402</v>
      </c>
      <c r="C211" s="45">
        <v>0.3</v>
      </c>
      <c r="D211" s="12">
        <f t="shared" si="14"/>
        <v>9.8716683119447184E-3</v>
      </c>
      <c r="E211" s="52">
        <f t="shared" si="16"/>
        <v>0.3</v>
      </c>
      <c r="F211" s="25"/>
      <c r="G211" s="63">
        <f t="shared" si="17"/>
        <v>9.8716683119447184E-3</v>
      </c>
    </row>
    <row r="212" spans="1:7" outlineLevel="3">
      <c r="A212" s="4" t="s">
        <v>403</v>
      </c>
      <c r="B212" s="36" t="s">
        <v>404</v>
      </c>
      <c r="C212" s="45">
        <v>0.3</v>
      </c>
      <c r="D212" s="12">
        <f t="shared" si="14"/>
        <v>9.8716683119447184E-3</v>
      </c>
      <c r="E212" s="52">
        <f t="shared" si="16"/>
        <v>0.3</v>
      </c>
      <c r="F212" s="25"/>
      <c r="G212" s="63">
        <f t="shared" si="17"/>
        <v>9.8716683119447184E-3</v>
      </c>
    </row>
    <row r="213" spans="1:7" outlineLevel="3">
      <c r="A213" s="4" t="s">
        <v>405</v>
      </c>
      <c r="B213" s="36" t="s">
        <v>406</v>
      </c>
      <c r="C213" s="45">
        <v>0.3</v>
      </c>
      <c r="D213" s="12">
        <f t="shared" si="14"/>
        <v>9.8716683119447184E-3</v>
      </c>
      <c r="E213" s="52">
        <f t="shared" si="16"/>
        <v>0.3</v>
      </c>
      <c r="F213" s="25"/>
      <c r="G213" s="63">
        <f t="shared" si="17"/>
        <v>9.8716683119447184E-3</v>
      </c>
    </row>
    <row r="214" spans="1:7" outlineLevel="3">
      <c r="A214" s="4" t="s">
        <v>407</v>
      </c>
      <c r="B214" s="36" t="s">
        <v>408</v>
      </c>
      <c r="C214" s="45">
        <v>0.3</v>
      </c>
      <c r="D214" s="12">
        <f t="shared" si="14"/>
        <v>9.8716683119447184E-3</v>
      </c>
      <c r="E214" s="52">
        <f t="shared" si="16"/>
        <v>0.3</v>
      </c>
      <c r="F214" s="25"/>
      <c r="G214" s="63">
        <f t="shared" si="17"/>
        <v>9.8716683119447184E-3</v>
      </c>
    </row>
    <row r="215" spans="1:7" outlineLevel="3">
      <c r="A215" s="4" t="s">
        <v>409</v>
      </c>
      <c r="B215" s="36" t="s">
        <v>410</v>
      </c>
      <c r="C215" s="45">
        <v>0.3</v>
      </c>
      <c r="D215" s="12">
        <f t="shared" si="14"/>
        <v>9.8716683119447184E-3</v>
      </c>
      <c r="E215" s="52">
        <f t="shared" si="16"/>
        <v>0.3</v>
      </c>
      <c r="F215" s="25"/>
      <c r="G215" s="63">
        <f t="shared" si="17"/>
        <v>9.8716683119447184E-3</v>
      </c>
    </row>
    <row r="216" spans="1:7" outlineLevel="3">
      <c r="A216" s="4" t="s">
        <v>411</v>
      </c>
      <c r="B216" s="36" t="s">
        <v>412</v>
      </c>
      <c r="C216" s="45">
        <v>0.3</v>
      </c>
      <c r="D216" s="12">
        <f t="shared" si="14"/>
        <v>9.8716683119447184E-3</v>
      </c>
      <c r="E216" s="52">
        <f t="shared" si="16"/>
        <v>0.3</v>
      </c>
      <c r="F216" s="25"/>
      <c r="G216" s="63">
        <f t="shared" si="17"/>
        <v>9.8716683119447184E-3</v>
      </c>
    </row>
    <row r="217" spans="1:7" outlineLevel="3">
      <c r="A217" s="4" t="s">
        <v>413</v>
      </c>
      <c r="B217" s="36" t="s">
        <v>414</v>
      </c>
      <c r="C217" s="45">
        <v>0.3</v>
      </c>
      <c r="D217" s="12">
        <f t="shared" si="14"/>
        <v>9.8716683119447184E-3</v>
      </c>
      <c r="E217" s="52">
        <f t="shared" si="16"/>
        <v>0.3</v>
      </c>
      <c r="F217" s="25"/>
      <c r="G217" s="63">
        <f t="shared" si="17"/>
        <v>9.8716683119447184E-3</v>
      </c>
    </row>
    <row r="218" spans="1:7" outlineLevel="2">
      <c r="A218" s="3">
        <v>2.2000000000000002</v>
      </c>
      <c r="B218" s="35" t="s">
        <v>415</v>
      </c>
      <c r="C218" s="44">
        <v>4.72</v>
      </c>
      <c r="D218" s="12">
        <v>4.66</v>
      </c>
      <c r="E218" s="53">
        <v>4.66</v>
      </c>
      <c r="F218" s="27"/>
      <c r="G218" s="63">
        <f>C218/$C$188</f>
        <v>6.051282051282051E-2</v>
      </c>
    </row>
    <row r="219" spans="1:7" outlineLevel="3">
      <c r="A219" s="4" t="s">
        <v>416</v>
      </c>
      <c r="B219" s="36" t="s">
        <v>417</v>
      </c>
      <c r="C219" s="45">
        <v>1.1200000000000001</v>
      </c>
      <c r="D219" s="12">
        <f>C219/$D$218</f>
        <v>0.24034334763948501</v>
      </c>
      <c r="E219" s="51">
        <f>G219*$E$218</f>
        <v>1.1057627118644069</v>
      </c>
      <c r="F219" s="24"/>
      <c r="G219" s="63">
        <f>C219/C218</f>
        <v>0.23728813559322037</v>
      </c>
    </row>
    <row r="220" spans="1:7" ht="19.5" outlineLevel="4">
      <c r="A220" s="4"/>
      <c r="B220" s="36" t="s">
        <v>619</v>
      </c>
      <c r="C220" s="45"/>
      <c r="D220" s="12">
        <f t="shared" ref="D220:D245" si="18">C220/$D$218</f>
        <v>0</v>
      </c>
      <c r="E220" s="51">
        <f>G220*E219</f>
        <v>0.66345762711864409</v>
      </c>
      <c r="F220" s="30" t="s">
        <v>623</v>
      </c>
      <c r="G220" s="63">
        <v>0.6</v>
      </c>
    </row>
    <row r="221" spans="1:7" ht="19.5" outlineLevel="4">
      <c r="A221" s="4"/>
      <c r="B221" s="36" t="s">
        <v>620</v>
      </c>
      <c r="C221" s="45"/>
      <c r="D221" s="12">
        <f t="shared" si="18"/>
        <v>0</v>
      </c>
      <c r="E221" s="51">
        <f>G221*E219</f>
        <v>0.33172881355932204</v>
      </c>
      <c r="F221" s="30" t="s">
        <v>623</v>
      </c>
      <c r="G221" s="63">
        <v>0.3</v>
      </c>
    </row>
    <row r="222" spans="1:7" ht="19.5" outlineLevel="4">
      <c r="A222" s="4"/>
      <c r="B222" s="36" t="s">
        <v>621</v>
      </c>
      <c r="C222" s="45"/>
      <c r="D222" s="12">
        <f t="shared" si="18"/>
        <v>0</v>
      </c>
      <c r="E222" s="51">
        <f>G222*E219</f>
        <v>0.1105762711864407</v>
      </c>
      <c r="F222" s="30" t="s">
        <v>623</v>
      </c>
      <c r="G222" s="63">
        <v>0.1</v>
      </c>
    </row>
    <row r="223" spans="1:7" outlineLevel="3">
      <c r="A223" s="4" t="s">
        <v>418</v>
      </c>
      <c r="B223" s="36" t="s">
        <v>419</v>
      </c>
      <c r="C223" s="45">
        <v>0.37</v>
      </c>
      <c r="D223" s="12">
        <f t="shared" si="18"/>
        <v>7.9399141630901282E-2</v>
      </c>
      <c r="E223" s="51">
        <f>G223*$E$218</f>
        <v>0.36529661016949155</v>
      </c>
      <c r="F223" s="24"/>
      <c r="G223" s="63">
        <f>C223/$C$218</f>
        <v>7.8389830508474576E-2</v>
      </c>
    </row>
    <row r="224" spans="1:7" ht="19.5" outlineLevel="4">
      <c r="A224" s="4"/>
      <c r="B224" s="36" t="s">
        <v>619</v>
      </c>
      <c r="C224" s="45"/>
      <c r="D224" s="12">
        <f t="shared" si="18"/>
        <v>0</v>
      </c>
      <c r="E224" s="51">
        <f>G224*E223</f>
        <v>0.3287669491525424</v>
      </c>
      <c r="F224" s="30" t="s">
        <v>623</v>
      </c>
      <c r="G224" s="63">
        <v>0.9</v>
      </c>
    </row>
    <row r="225" spans="1:7" ht="19.5" outlineLevel="4">
      <c r="A225" s="4"/>
      <c r="B225" s="36" t="s">
        <v>622</v>
      </c>
      <c r="C225" s="45"/>
      <c r="D225" s="12">
        <f t="shared" si="18"/>
        <v>0</v>
      </c>
      <c r="E225" s="51">
        <f>G225*E223</f>
        <v>3.6529661016949155E-2</v>
      </c>
      <c r="F225" s="30" t="s">
        <v>623</v>
      </c>
      <c r="G225" s="63">
        <v>0.1</v>
      </c>
    </row>
    <row r="226" spans="1:7" ht="19.5" outlineLevel="3">
      <c r="A226" s="4" t="s">
        <v>420</v>
      </c>
      <c r="B226" s="36" t="s">
        <v>421</v>
      </c>
      <c r="C226" s="45">
        <v>0.05</v>
      </c>
      <c r="D226" s="12">
        <f t="shared" si="18"/>
        <v>1.0729613733905579E-2</v>
      </c>
      <c r="E226" s="51">
        <f t="shared" ref="E226:E245" si="19">G226*$E$218</f>
        <v>4.9364406779661023E-2</v>
      </c>
      <c r="F226" s="30" t="s">
        <v>623</v>
      </c>
      <c r="G226" s="63">
        <f t="shared" ref="G226:G245" si="20">C226/$C$218</f>
        <v>1.0593220338983052E-2</v>
      </c>
    </row>
    <row r="227" spans="1:7" ht="19.5" outlineLevel="3">
      <c r="A227" s="4" t="s">
        <v>422</v>
      </c>
      <c r="B227" s="36" t="s">
        <v>378</v>
      </c>
      <c r="C227" s="45">
        <v>0.05</v>
      </c>
      <c r="D227" s="12">
        <f t="shared" si="18"/>
        <v>1.0729613733905579E-2</v>
      </c>
      <c r="E227" s="51">
        <f t="shared" si="19"/>
        <v>4.9364406779661023E-2</v>
      </c>
      <c r="F227" s="30" t="s">
        <v>623</v>
      </c>
      <c r="G227" s="63">
        <f t="shared" si="20"/>
        <v>1.0593220338983052E-2</v>
      </c>
    </row>
    <row r="228" spans="1:7" ht="19.5" outlineLevel="3">
      <c r="A228" s="4" t="s">
        <v>423</v>
      </c>
      <c r="B228" s="36" t="s">
        <v>424</v>
      </c>
      <c r="C228" s="45">
        <v>0.23</v>
      </c>
      <c r="D228" s="12">
        <f t="shared" si="18"/>
        <v>4.9356223175965663E-2</v>
      </c>
      <c r="E228" s="51">
        <f t="shared" si="19"/>
        <v>0.22707627118644069</v>
      </c>
      <c r="F228" s="30" t="s">
        <v>623</v>
      </c>
      <c r="G228" s="63">
        <f t="shared" si="20"/>
        <v>4.8728813559322036E-2</v>
      </c>
    </row>
    <row r="229" spans="1:7" ht="19.5" outlineLevel="3">
      <c r="A229" s="4" t="s">
        <v>425</v>
      </c>
      <c r="B229" s="36" t="s">
        <v>426</v>
      </c>
      <c r="C229" s="45">
        <v>0.37</v>
      </c>
      <c r="D229" s="12">
        <f t="shared" si="18"/>
        <v>7.9399141630901282E-2</v>
      </c>
      <c r="E229" s="51">
        <f t="shared" si="19"/>
        <v>0.36529661016949155</v>
      </c>
      <c r="F229" s="30" t="s">
        <v>623</v>
      </c>
      <c r="G229" s="63">
        <f t="shared" si="20"/>
        <v>7.8389830508474576E-2</v>
      </c>
    </row>
    <row r="230" spans="1:7" ht="19.5" outlineLevel="3">
      <c r="A230" s="4" t="s">
        <v>427</v>
      </c>
      <c r="B230" s="36" t="s">
        <v>428</v>
      </c>
      <c r="C230" s="45">
        <v>0.35</v>
      </c>
      <c r="D230" s="12">
        <f t="shared" si="18"/>
        <v>7.5107296137339047E-2</v>
      </c>
      <c r="E230" s="51">
        <f t="shared" si="19"/>
        <v>0.3455508474576271</v>
      </c>
      <c r="F230" s="30" t="s">
        <v>623</v>
      </c>
      <c r="G230" s="63">
        <f t="shared" si="20"/>
        <v>7.4152542372881353E-2</v>
      </c>
    </row>
    <row r="231" spans="1:7" outlineLevel="3">
      <c r="A231" s="4" t="s">
        <v>429</v>
      </c>
      <c r="B231" s="36" t="s">
        <v>430</v>
      </c>
      <c r="C231" s="45">
        <v>0.61</v>
      </c>
      <c r="D231" s="12">
        <f t="shared" si="18"/>
        <v>0.13090128755364805</v>
      </c>
      <c r="E231" s="51">
        <f t="shared" si="19"/>
        <v>0.60224576271186447</v>
      </c>
      <c r="F231" s="24"/>
      <c r="G231" s="63">
        <f t="shared" si="20"/>
        <v>0.12923728813559324</v>
      </c>
    </row>
    <row r="232" spans="1:7" outlineLevel="3">
      <c r="A232" s="4" t="s">
        <v>431</v>
      </c>
      <c r="B232" s="36" t="s">
        <v>386</v>
      </c>
      <c r="C232" s="45">
        <v>0.37</v>
      </c>
      <c r="D232" s="12">
        <f t="shared" si="18"/>
        <v>7.9399141630901282E-2</v>
      </c>
      <c r="E232" s="51">
        <f t="shared" si="19"/>
        <v>0.36529661016949155</v>
      </c>
      <c r="F232" s="24"/>
      <c r="G232" s="63">
        <f t="shared" si="20"/>
        <v>7.8389830508474576E-2</v>
      </c>
    </row>
    <row r="233" spans="1:7" outlineLevel="3">
      <c r="A233" s="4" t="s">
        <v>432</v>
      </c>
      <c r="B233" s="36" t="s">
        <v>390</v>
      </c>
      <c r="C233" s="45">
        <v>0.19</v>
      </c>
      <c r="D233" s="12">
        <f t="shared" si="18"/>
        <v>4.07725321888412E-2</v>
      </c>
      <c r="E233" s="51">
        <f t="shared" si="19"/>
        <v>0.18758474576271189</v>
      </c>
      <c r="F233" s="24"/>
      <c r="G233" s="63">
        <f t="shared" si="20"/>
        <v>4.0254237288135597E-2</v>
      </c>
    </row>
    <row r="234" spans="1:7" outlineLevel="3">
      <c r="A234" s="4" t="s">
        <v>433</v>
      </c>
      <c r="B234" s="36" t="s">
        <v>434</v>
      </c>
      <c r="C234" s="45">
        <v>0.23</v>
      </c>
      <c r="D234" s="12">
        <f t="shared" si="18"/>
        <v>4.9356223175965663E-2</v>
      </c>
      <c r="E234" s="51">
        <f t="shared" si="19"/>
        <v>0.22707627118644069</v>
      </c>
      <c r="F234" s="24"/>
      <c r="G234" s="63">
        <f t="shared" si="20"/>
        <v>4.8728813559322036E-2</v>
      </c>
    </row>
    <row r="235" spans="1:7" outlineLevel="3">
      <c r="A235" s="4" t="s">
        <v>435</v>
      </c>
      <c r="B235" s="36" t="s">
        <v>436</v>
      </c>
      <c r="C235" s="45">
        <v>0.19</v>
      </c>
      <c r="D235" s="12">
        <f t="shared" si="18"/>
        <v>4.07725321888412E-2</v>
      </c>
      <c r="E235" s="51">
        <f t="shared" si="19"/>
        <v>0.18758474576271189</v>
      </c>
      <c r="F235" s="24"/>
      <c r="G235" s="63">
        <f t="shared" si="20"/>
        <v>4.0254237288135597E-2</v>
      </c>
    </row>
    <row r="236" spans="1:7" outlineLevel="3">
      <c r="A236" s="4" t="s">
        <v>437</v>
      </c>
      <c r="B236" s="36" t="s">
        <v>438</v>
      </c>
      <c r="C236" s="45">
        <v>0.14000000000000001</v>
      </c>
      <c r="D236" s="12">
        <f t="shared" si="18"/>
        <v>3.0042918454935626E-2</v>
      </c>
      <c r="E236" s="51">
        <f t="shared" si="19"/>
        <v>0.13822033898305086</v>
      </c>
      <c r="F236" s="24"/>
      <c r="G236" s="63">
        <f t="shared" si="20"/>
        <v>2.9661016949152547E-2</v>
      </c>
    </row>
    <row r="237" spans="1:7" outlineLevel="3">
      <c r="A237" s="4" t="s">
        <v>439</v>
      </c>
      <c r="B237" s="36" t="s">
        <v>440</v>
      </c>
      <c r="C237" s="45">
        <v>0.05</v>
      </c>
      <c r="D237" s="12">
        <f t="shared" si="18"/>
        <v>1.0729613733905579E-2</v>
      </c>
      <c r="E237" s="51">
        <f t="shared" si="19"/>
        <v>4.9364406779661023E-2</v>
      </c>
      <c r="F237" s="24"/>
      <c r="G237" s="63">
        <f t="shared" si="20"/>
        <v>1.0593220338983052E-2</v>
      </c>
    </row>
    <row r="238" spans="1:7" outlineLevel="3">
      <c r="A238" s="4" t="s">
        <v>441</v>
      </c>
      <c r="B238" s="36" t="s">
        <v>442</v>
      </c>
      <c r="C238" s="45">
        <v>0.05</v>
      </c>
      <c r="D238" s="12">
        <f t="shared" si="18"/>
        <v>1.0729613733905579E-2</v>
      </c>
      <c r="E238" s="51">
        <f t="shared" si="19"/>
        <v>4.9364406779661023E-2</v>
      </c>
      <c r="F238" s="24"/>
      <c r="G238" s="63">
        <f t="shared" si="20"/>
        <v>1.0593220338983052E-2</v>
      </c>
    </row>
    <row r="239" spans="1:7" outlineLevel="3">
      <c r="A239" s="4" t="s">
        <v>443</v>
      </c>
      <c r="B239" s="36" t="s">
        <v>402</v>
      </c>
      <c r="C239" s="45">
        <v>0.05</v>
      </c>
      <c r="D239" s="12">
        <f t="shared" si="18"/>
        <v>1.0729613733905579E-2</v>
      </c>
      <c r="E239" s="51">
        <f t="shared" si="19"/>
        <v>4.9364406779661023E-2</v>
      </c>
      <c r="F239" s="24"/>
      <c r="G239" s="63">
        <f t="shared" si="20"/>
        <v>1.0593220338983052E-2</v>
      </c>
    </row>
    <row r="240" spans="1:7" outlineLevel="3">
      <c r="A240" s="4" t="s">
        <v>444</v>
      </c>
      <c r="B240" s="36" t="s">
        <v>404</v>
      </c>
      <c r="C240" s="45">
        <v>0.05</v>
      </c>
      <c r="D240" s="12">
        <f t="shared" si="18"/>
        <v>1.0729613733905579E-2</v>
      </c>
      <c r="E240" s="51">
        <f t="shared" si="19"/>
        <v>4.9364406779661023E-2</v>
      </c>
      <c r="F240" s="24"/>
      <c r="G240" s="63">
        <f t="shared" si="20"/>
        <v>1.0593220338983052E-2</v>
      </c>
    </row>
    <row r="241" spans="1:7" outlineLevel="3">
      <c r="A241" s="4" t="s">
        <v>445</v>
      </c>
      <c r="B241" s="36" t="s">
        <v>446</v>
      </c>
      <c r="C241" s="45">
        <v>0.05</v>
      </c>
      <c r="D241" s="12">
        <f t="shared" si="18"/>
        <v>1.0729613733905579E-2</v>
      </c>
      <c r="E241" s="51">
        <f t="shared" si="19"/>
        <v>4.9364406779661023E-2</v>
      </c>
      <c r="F241" s="24"/>
      <c r="G241" s="63">
        <f t="shared" si="20"/>
        <v>1.0593220338983052E-2</v>
      </c>
    </row>
    <row r="242" spans="1:7" outlineLevel="3">
      <c r="A242" s="4" t="s">
        <v>447</v>
      </c>
      <c r="B242" s="36" t="s">
        <v>408</v>
      </c>
      <c r="C242" s="45">
        <v>0.05</v>
      </c>
      <c r="D242" s="12">
        <f t="shared" si="18"/>
        <v>1.0729613733905579E-2</v>
      </c>
      <c r="E242" s="51">
        <f t="shared" si="19"/>
        <v>4.9364406779661023E-2</v>
      </c>
      <c r="F242" s="24"/>
      <c r="G242" s="63">
        <f t="shared" si="20"/>
        <v>1.0593220338983052E-2</v>
      </c>
    </row>
    <row r="243" spans="1:7" outlineLevel="3">
      <c r="A243" s="4" t="s">
        <v>448</v>
      </c>
      <c r="B243" s="36" t="s">
        <v>410</v>
      </c>
      <c r="C243" s="45">
        <v>0.05</v>
      </c>
      <c r="D243" s="12">
        <f t="shared" si="18"/>
        <v>1.0729613733905579E-2</v>
      </c>
      <c r="E243" s="51">
        <f t="shared" si="19"/>
        <v>4.9364406779661023E-2</v>
      </c>
      <c r="F243" s="24"/>
      <c r="G243" s="63">
        <f t="shared" si="20"/>
        <v>1.0593220338983052E-2</v>
      </c>
    </row>
    <row r="244" spans="1:7" outlineLevel="3">
      <c r="A244" s="4" t="s">
        <v>449</v>
      </c>
      <c r="B244" s="36" t="s">
        <v>450</v>
      </c>
      <c r="C244" s="45">
        <v>0.05</v>
      </c>
      <c r="D244" s="12">
        <f t="shared" si="18"/>
        <v>1.0729613733905579E-2</v>
      </c>
      <c r="E244" s="51">
        <f t="shared" si="19"/>
        <v>4.9364406779661023E-2</v>
      </c>
      <c r="F244" s="24"/>
      <c r="G244" s="63">
        <f t="shared" si="20"/>
        <v>1.0593220338983052E-2</v>
      </c>
    </row>
    <row r="245" spans="1:7" outlineLevel="3">
      <c r="A245" s="4" t="s">
        <v>451</v>
      </c>
      <c r="B245" s="36" t="s">
        <v>452</v>
      </c>
      <c r="C245" s="45">
        <v>0.05</v>
      </c>
      <c r="D245" s="12">
        <f t="shared" si="18"/>
        <v>1.0729613733905579E-2</v>
      </c>
      <c r="E245" s="51">
        <f t="shared" si="19"/>
        <v>4.9364406779661023E-2</v>
      </c>
      <c r="F245" s="24"/>
      <c r="G245" s="63">
        <f t="shared" si="20"/>
        <v>1.0593220338983052E-2</v>
      </c>
    </row>
    <row r="246" spans="1:7" outlineLevel="2">
      <c r="A246" s="3">
        <v>2.2999999999999998</v>
      </c>
      <c r="B246" s="35" t="s">
        <v>453</v>
      </c>
      <c r="C246" s="44">
        <v>2.3199999999999998</v>
      </c>
      <c r="D246" s="12">
        <v>2.4500000000000002</v>
      </c>
      <c r="E246" s="44">
        <v>2.4500000000000002</v>
      </c>
      <c r="F246" s="26"/>
      <c r="G246" s="63">
        <f>C246/$C$188</f>
        <v>2.9743589743589743E-2</v>
      </c>
    </row>
    <row r="247" spans="1:7" outlineLevel="3">
      <c r="A247" s="4" t="s">
        <v>454</v>
      </c>
      <c r="B247" s="36" t="s">
        <v>417</v>
      </c>
      <c r="C247" s="45">
        <v>0.59</v>
      </c>
      <c r="D247" s="12">
        <f>C247/$D$246</f>
        <v>0.24081632653061222</v>
      </c>
      <c r="E247" s="51">
        <f>G247*$E$246</f>
        <v>0.62306034482758621</v>
      </c>
      <c r="F247" s="24"/>
      <c r="G247" s="63">
        <f>C247/$C$246</f>
        <v>0.25431034482758619</v>
      </c>
    </row>
    <row r="248" spans="1:7" ht="19.5" outlineLevel="4">
      <c r="A248" s="4"/>
      <c r="B248" s="36" t="s">
        <v>619</v>
      </c>
      <c r="C248" s="45"/>
      <c r="D248" s="12">
        <f t="shared" ref="D248:D271" si="21">C248/$D$246</f>
        <v>0</v>
      </c>
      <c r="E248" s="51">
        <f>G248*E247</f>
        <v>0.37383620689655173</v>
      </c>
      <c r="F248" s="30" t="s">
        <v>623</v>
      </c>
      <c r="G248" s="63">
        <v>0.6</v>
      </c>
    </row>
    <row r="249" spans="1:7" ht="19.5" outlineLevel="4">
      <c r="A249" s="4"/>
      <c r="B249" s="36" t="s">
        <v>620</v>
      </c>
      <c r="C249" s="45"/>
      <c r="D249" s="12">
        <f t="shared" si="21"/>
        <v>0</v>
      </c>
      <c r="E249" s="51">
        <f>G249*E247</f>
        <v>0.18691810344827586</v>
      </c>
      <c r="F249" s="30" t="s">
        <v>623</v>
      </c>
      <c r="G249" s="63">
        <v>0.3</v>
      </c>
    </row>
    <row r="250" spans="1:7" ht="19.5" outlineLevel="4">
      <c r="A250" s="4"/>
      <c r="B250" s="36" t="s">
        <v>621</v>
      </c>
      <c r="C250" s="45"/>
      <c r="D250" s="12">
        <f t="shared" si="21"/>
        <v>0</v>
      </c>
      <c r="E250" s="51">
        <f>G250*E247</f>
        <v>6.2306034482758621E-2</v>
      </c>
      <c r="F250" s="30" t="s">
        <v>623</v>
      </c>
      <c r="G250" s="63">
        <v>0.1</v>
      </c>
    </row>
    <row r="251" spans="1:7" outlineLevel="3">
      <c r="A251" s="4" t="s">
        <v>455</v>
      </c>
      <c r="B251" s="36" t="s">
        <v>419</v>
      </c>
      <c r="C251" s="45">
        <v>0.21</v>
      </c>
      <c r="D251" s="12">
        <f t="shared" si="21"/>
        <v>8.5714285714285701E-2</v>
      </c>
      <c r="E251" s="51">
        <f>G251*$E$246</f>
        <v>0.22176724137931036</v>
      </c>
      <c r="F251" s="24"/>
      <c r="G251" s="63">
        <f>C251/$C$246</f>
        <v>9.0517241379310345E-2</v>
      </c>
    </row>
    <row r="252" spans="1:7" ht="19.5" outlineLevel="4">
      <c r="A252" s="4"/>
      <c r="B252" s="36" t="s">
        <v>619</v>
      </c>
      <c r="C252" s="45"/>
      <c r="D252" s="12">
        <f t="shared" si="21"/>
        <v>0</v>
      </c>
      <c r="E252" s="51">
        <f>G252*E251</f>
        <v>0.19959051724137933</v>
      </c>
      <c r="F252" s="30" t="s">
        <v>623</v>
      </c>
      <c r="G252" s="63">
        <v>0.9</v>
      </c>
    </row>
    <row r="253" spans="1:7" ht="19.5" outlineLevel="4">
      <c r="A253" s="4"/>
      <c r="B253" s="36" t="s">
        <v>622</v>
      </c>
      <c r="C253" s="45"/>
      <c r="D253" s="12">
        <f t="shared" si="21"/>
        <v>0</v>
      </c>
      <c r="E253" s="51">
        <f>G253*E251</f>
        <v>2.2176724137931036E-2</v>
      </c>
      <c r="F253" s="30" t="s">
        <v>623</v>
      </c>
      <c r="G253" s="63">
        <v>0.1</v>
      </c>
    </row>
    <row r="254" spans="1:7" ht="19.5" outlineLevel="3">
      <c r="A254" s="4" t="s">
        <v>456</v>
      </c>
      <c r="B254" s="36" t="s">
        <v>457</v>
      </c>
      <c r="C254" s="45">
        <v>0.02</v>
      </c>
      <c r="D254" s="12">
        <f t="shared" si="21"/>
        <v>8.163265306122448E-3</v>
      </c>
      <c r="E254" s="51">
        <f t="shared" ref="E254:E271" si="22">G254*$E$246</f>
        <v>2.1120689655172418E-2</v>
      </c>
      <c r="F254" s="30" t="s">
        <v>623</v>
      </c>
      <c r="G254" s="63">
        <f t="shared" ref="G254:G271" si="23">C254/$C$246</f>
        <v>8.6206896551724154E-3</v>
      </c>
    </row>
    <row r="255" spans="1:7" ht="19.5" outlineLevel="3">
      <c r="A255" s="4" t="s">
        <v>458</v>
      </c>
      <c r="B255" s="36" t="s">
        <v>424</v>
      </c>
      <c r="C255" s="45">
        <v>0.12</v>
      </c>
      <c r="D255" s="12">
        <f t="shared" si="21"/>
        <v>4.8979591836734691E-2</v>
      </c>
      <c r="E255" s="51">
        <f t="shared" si="22"/>
        <v>0.12672413793103449</v>
      </c>
      <c r="F255" s="30" t="s">
        <v>623</v>
      </c>
      <c r="G255" s="63">
        <f t="shared" si="23"/>
        <v>5.1724137931034482E-2</v>
      </c>
    </row>
    <row r="256" spans="1:7" ht="19.5" outlineLevel="3">
      <c r="A256" s="4" t="s">
        <v>459</v>
      </c>
      <c r="B256" s="36" t="s">
        <v>426</v>
      </c>
      <c r="C256" s="45">
        <v>0.21</v>
      </c>
      <c r="D256" s="12">
        <f t="shared" si="21"/>
        <v>8.5714285714285701E-2</v>
      </c>
      <c r="E256" s="51">
        <f t="shared" si="22"/>
        <v>0.22176724137931036</v>
      </c>
      <c r="F256" s="30" t="s">
        <v>623</v>
      </c>
      <c r="G256" s="63">
        <f t="shared" si="23"/>
        <v>9.0517241379310345E-2</v>
      </c>
    </row>
    <row r="257" spans="1:7" ht="19.5" outlineLevel="3">
      <c r="A257" s="4" t="s">
        <v>460</v>
      </c>
      <c r="B257" s="36" t="s">
        <v>461</v>
      </c>
      <c r="C257" s="45">
        <v>0.33</v>
      </c>
      <c r="D257" s="12">
        <f t="shared" si="21"/>
        <v>0.13469387755102041</v>
      </c>
      <c r="E257" s="51">
        <f t="shared" si="22"/>
        <v>0.34849137931034485</v>
      </c>
      <c r="F257" s="30" t="s">
        <v>623</v>
      </c>
      <c r="G257" s="63">
        <f t="shared" si="23"/>
        <v>0.14224137931034483</v>
      </c>
    </row>
    <row r="258" spans="1:7" ht="19.5" outlineLevel="3">
      <c r="A258" s="4" t="s">
        <v>462</v>
      </c>
      <c r="B258" s="36" t="s">
        <v>386</v>
      </c>
      <c r="C258" s="45">
        <v>0.21</v>
      </c>
      <c r="D258" s="12">
        <f t="shared" si="21"/>
        <v>8.5714285714285701E-2</v>
      </c>
      <c r="E258" s="51">
        <f t="shared" si="22"/>
        <v>0.22176724137931036</v>
      </c>
      <c r="F258" s="30" t="s">
        <v>623</v>
      </c>
      <c r="G258" s="63">
        <f t="shared" si="23"/>
        <v>9.0517241379310345E-2</v>
      </c>
    </row>
    <row r="259" spans="1:7" outlineLevel="3">
      <c r="A259" s="4" t="s">
        <v>463</v>
      </c>
      <c r="B259" s="36" t="s">
        <v>390</v>
      </c>
      <c r="C259" s="45">
        <v>0.11</v>
      </c>
      <c r="D259" s="12">
        <f t="shared" si="21"/>
        <v>4.4897959183673466E-2</v>
      </c>
      <c r="E259" s="51">
        <f t="shared" si="22"/>
        <v>0.11616379310344829</v>
      </c>
      <c r="F259" s="24"/>
      <c r="G259" s="63">
        <f t="shared" si="23"/>
        <v>4.741379310344828E-2</v>
      </c>
    </row>
    <row r="260" spans="1:7" outlineLevel="3">
      <c r="A260" s="4" t="s">
        <v>464</v>
      </c>
      <c r="B260" s="36" t="s">
        <v>434</v>
      </c>
      <c r="C260" s="45">
        <v>0.14000000000000001</v>
      </c>
      <c r="D260" s="12">
        <f t="shared" si="21"/>
        <v>5.7142857142857141E-2</v>
      </c>
      <c r="E260" s="51">
        <f t="shared" si="22"/>
        <v>0.14784482758620693</v>
      </c>
      <c r="F260" s="24"/>
      <c r="G260" s="63">
        <f t="shared" si="23"/>
        <v>6.0344827586206906E-2</v>
      </c>
    </row>
    <row r="261" spans="1:7" outlineLevel="3">
      <c r="A261" s="4" t="s">
        <v>465</v>
      </c>
      <c r="B261" s="36" t="s">
        <v>466</v>
      </c>
      <c r="C261" s="45">
        <v>0.11</v>
      </c>
      <c r="D261" s="12">
        <f t="shared" si="21"/>
        <v>4.4897959183673466E-2</v>
      </c>
      <c r="E261" s="51">
        <f t="shared" si="22"/>
        <v>0.11616379310344829</v>
      </c>
      <c r="F261" s="24"/>
      <c r="G261" s="63">
        <f t="shared" si="23"/>
        <v>4.741379310344828E-2</v>
      </c>
    </row>
    <row r="262" spans="1:7" outlineLevel="3">
      <c r="A262" s="4" t="s">
        <v>467</v>
      </c>
      <c r="B262" s="36" t="s">
        <v>438</v>
      </c>
      <c r="C262" s="45">
        <v>7.0000000000000007E-2</v>
      </c>
      <c r="D262" s="12">
        <f t="shared" si="21"/>
        <v>2.8571428571428571E-2</v>
      </c>
      <c r="E262" s="51">
        <f t="shared" si="22"/>
        <v>7.3922413793103464E-2</v>
      </c>
      <c r="F262" s="24"/>
      <c r="G262" s="63">
        <f t="shared" si="23"/>
        <v>3.0172413793103453E-2</v>
      </c>
    </row>
    <row r="263" spans="1:7" outlineLevel="3">
      <c r="A263" s="4" t="s">
        <v>468</v>
      </c>
      <c r="B263" s="36" t="s">
        <v>398</v>
      </c>
      <c r="C263" s="45">
        <v>0.02</v>
      </c>
      <c r="D263" s="12">
        <f t="shared" si="21"/>
        <v>8.163265306122448E-3</v>
      </c>
      <c r="E263" s="51">
        <f t="shared" si="22"/>
        <v>2.1120689655172418E-2</v>
      </c>
      <c r="F263" s="24"/>
      <c r="G263" s="63">
        <f t="shared" si="23"/>
        <v>8.6206896551724154E-3</v>
      </c>
    </row>
    <row r="264" spans="1:7" outlineLevel="3">
      <c r="A264" s="4" t="s">
        <v>469</v>
      </c>
      <c r="B264" s="36" t="s">
        <v>400</v>
      </c>
      <c r="C264" s="45">
        <v>0.02</v>
      </c>
      <c r="D264" s="12">
        <f t="shared" si="21"/>
        <v>8.163265306122448E-3</v>
      </c>
      <c r="E264" s="51">
        <f t="shared" si="22"/>
        <v>2.1120689655172418E-2</v>
      </c>
      <c r="F264" s="24"/>
      <c r="G264" s="63">
        <f t="shared" si="23"/>
        <v>8.6206896551724154E-3</v>
      </c>
    </row>
    <row r="265" spans="1:7" outlineLevel="3">
      <c r="A265" s="4" t="s">
        <v>470</v>
      </c>
      <c r="B265" s="36" t="s">
        <v>402</v>
      </c>
      <c r="C265" s="45">
        <v>0.02</v>
      </c>
      <c r="D265" s="12">
        <f t="shared" si="21"/>
        <v>8.163265306122448E-3</v>
      </c>
      <c r="E265" s="51">
        <f t="shared" si="22"/>
        <v>2.1120689655172418E-2</v>
      </c>
      <c r="F265" s="24"/>
      <c r="G265" s="63">
        <f t="shared" si="23"/>
        <v>8.6206896551724154E-3</v>
      </c>
    </row>
    <row r="266" spans="1:7" outlineLevel="3">
      <c r="A266" s="4" t="s">
        <v>471</v>
      </c>
      <c r="B266" s="36" t="s">
        <v>472</v>
      </c>
      <c r="C266" s="45">
        <v>0.02</v>
      </c>
      <c r="D266" s="12">
        <f t="shared" si="21"/>
        <v>8.163265306122448E-3</v>
      </c>
      <c r="E266" s="51">
        <f t="shared" si="22"/>
        <v>2.1120689655172418E-2</v>
      </c>
      <c r="F266" s="24"/>
      <c r="G266" s="63">
        <f t="shared" si="23"/>
        <v>8.6206896551724154E-3</v>
      </c>
    </row>
    <row r="267" spans="1:7" outlineLevel="3">
      <c r="A267" s="4" t="s">
        <v>473</v>
      </c>
      <c r="B267" s="36" t="s">
        <v>446</v>
      </c>
      <c r="C267" s="45">
        <v>0.02</v>
      </c>
      <c r="D267" s="12">
        <f t="shared" si="21"/>
        <v>8.163265306122448E-3</v>
      </c>
      <c r="E267" s="51">
        <f t="shared" si="22"/>
        <v>2.1120689655172418E-2</v>
      </c>
      <c r="F267" s="24"/>
      <c r="G267" s="63">
        <f t="shared" si="23"/>
        <v>8.6206896551724154E-3</v>
      </c>
    </row>
    <row r="268" spans="1:7" outlineLevel="3">
      <c r="A268" s="4" t="s">
        <v>474</v>
      </c>
      <c r="B268" s="36" t="s">
        <v>408</v>
      </c>
      <c r="C268" s="45">
        <v>0.02</v>
      </c>
      <c r="D268" s="12">
        <f t="shared" si="21"/>
        <v>8.163265306122448E-3</v>
      </c>
      <c r="E268" s="51">
        <f t="shared" si="22"/>
        <v>2.1120689655172418E-2</v>
      </c>
      <c r="F268" s="24"/>
      <c r="G268" s="63">
        <f t="shared" si="23"/>
        <v>8.6206896551724154E-3</v>
      </c>
    </row>
    <row r="269" spans="1:7" outlineLevel="3">
      <c r="A269" s="4" t="s">
        <v>475</v>
      </c>
      <c r="B269" s="36" t="s">
        <v>410</v>
      </c>
      <c r="C269" s="45">
        <v>0.02</v>
      </c>
      <c r="D269" s="12">
        <f t="shared" si="21"/>
        <v>8.163265306122448E-3</v>
      </c>
      <c r="E269" s="51">
        <f t="shared" si="22"/>
        <v>2.1120689655172418E-2</v>
      </c>
      <c r="F269" s="24"/>
      <c r="G269" s="63">
        <f t="shared" si="23"/>
        <v>8.6206896551724154E-3</v>
      </c>
    </row>
    <row r="270" spans="1:7" outlineLevel="3">
      <c r="A270" s="4" t="s">
        <v>476</v>
      </c>
      <c r="B270" s="36" t="s">
        <v>450</v>
      </c>
      <c r="C270" s="45">
        <v>0.02</v>
      </c>
      <c r="D270" s="12">
        <f t="shared" si="21"/>
        <v>8.163265306122448E-3</v>
      </c>
      <c r="E270" s="51">
        <f t="shared" si="22"/>
        <v>2.1120689655172418E-2</v>
      </c>
      <c r="F270" s="24"/>
      <c r="G270" s="63">
        <f t="shared" si="23"/>
        <v>8.6206896551724154E-3</v>
      </c>
    </row>
    <row r="271" spans="1:7" outlineLevel="3">
      <c r="A271" s="4" t="s">
        <v>477</v>
      </c>
      <c r="B271" s="36" t="s">
        <v>452</v>
      </c>
      <c r="C271" s="45">
        <v>0.02</v>
      </c>
      <c r="D271" s="12">
        <f t="shared" si="21"/>
        <v>8.163265306122448E-3</v>
      </c>
      <c r="E271" s="51">
        <f t="shared" si="22"/>
        <v>2.1120689655172418E-2</v>
      </c>
      <c r="F271" s="24"/>
      <c r="G271" s="63">
        <f t="shared" si="23"/>
        <v>8.6206896551724154E-3</v>
      </c>
    </row>
    <row r="272" spans="1:7" outlineLevel="2">
      <c r="A272" s="3">
        <v>2.4</v>
      </c>
      <c r="B272" s="35" t="s">
        <v>478</v>
      </c>
      <c r="C272" s="44">
        <v>9.36</v>
      </c>
      <c r="D272" s="12">
        <v>14.71</v>
      </c>
      <c r="E272" s="44">
        <v>14.71</v>
      </c>
      <c r="F272" s="26"/>
      <c r="G272" s="63">
        <f>C272/$C$188</f>
        <v>0.12</v>
      </c>
    </row>
    <row r="273" spans="1:7" outlineLevel="3">
      <c r="A273" s="4" t="s">
        <v>479</v>
      </c>
      <c r="B273" s="36" t="s">
        <v>480</v>
      </c>
      <c r="C273" s="45">
        <v>3.18</v>
      </c>
      <c r="D273" s="12">
        <f>C273/$D$272</f>
        <v>0.21617946974847044</v>
      </c>
      <c r="E273" s="51">
        <f>G273*$E$272</f>
        <v>4.9976282051282057</v>
      </c>
      <c r="F273" s="24"/>
      <c r="G273" s="63">
        <f t="shared" ref="G273:G278" si="24">C273/$C$272</f>
        <v>0.33974358974358976</v>
      </c>
    </row>
    <row r="274" spans="1:7" outlineLevel="3">
      <c r="A274" s="4" t="s">
        <v>481</v>
      </c>
      <c r="B274" s="36" t="s">
        <v>482</v>
      </c>
      <c r="C274" s="45">
        <v>2.34</v>
      </c>
      <c r="D274" s="12">
        <f t="shared" ref="D274:D278" si="25">C274/$D$272</f>
        <v>0.15907545887151595</v>
      </c>
      <c r="E274" s="51">
        <f t="shared" ref="E274:E278" si="26">G274*$E$272</f>
        <v>3.6775000000000002</v>
      </c>
      <c r="F274" s="24"/>
      <c r="G274" s="63">
        <f t="shared" si="24"/>
        <v>0.25</v>
      </c>
    </row>
    <row r="275" spans="1:7" outlineLevel="3">
      <c r="A275" s="4" t="s">
        <v>483</v>
      </c>
      <c r="B275" s="36" t="s">
        <v>484</v>
      </c>
      <c r="C275" s="45">
        <v>1.59</v>
      </c>
      <c r="D275" s="12">
        <f t="shared" si="25"/>
        <v>0.10808973487423522</v>
      </c>
      <c r="E275" s="51">
        <f t="shared" si="26"/>
        <v>2.4988141025641029</v>
      </c>
      <c r="F275" s="24"/>
      <c r="G275" s="63">
        <f t="shared" si="24"/>
        <v>0.16987179487179488</v>
      </c>
    </row>
    <row r="276" spans="1:7" outlineLevel="3">
      <c r="A276" s="4" t="s">
        <v>485</v>
      </c>
      <c r="B276" s="36" t="s">
        <v>486</v>
      </c>
      <c r="C276" s="45">
        <v>0.75</v>
      </c>
      <c r="D276" s="12">
        <f t="shared" si="25"/>
        <v>5.0985723997280762E-2</v>
      </c>
      <c r="E276" s="51">
        <f t="shared" si="26"/>
        <v>1.1786858974358976</v>
      </c>
      <c r="F276" s="24"/>
      <c r="G276" s="63">
        <f t="shared" si="24"/>
        <v>8.0128205128205135E-2</v>
      </c>
    </row>
    <row r="277" spans="1:7" outlineLevel="3">
      <c r="A277" s="4" t="s">
        <v>487</v>
      </c>
      <c r="B277" s="36" t="s">
        <v>488</v>
      </c>
      <c r="C277" s="45">
        <v>0.75</v>
      </c>
      <c r="D277" s="12">
        <f t="shared" si="25"/>
        <v>5.0985723997280762E-2</v>
      </c>
      <c r="E277" s="51">
        <f t="shared" si="26"/>
        <v>1.1786858974358976</v>
      </c>
      <c r="F277" s="24"/>
      <c r="G277" s="63">
        <f t="shared" si="24"/>
        <v>8.0128205128205135E-2</v>
      </c>
    </row>
    <row r="278" spans="1:7" outlineLevel="3">
      <c r="A278" s="4" t="s">
        <v>489</v>
      </c>
      <c r="B278" s="36" t="s">
        <v>490</v>
      </c>
      <c r="C278" s="45">
        <v>0.75</v>
      </c>
      <c r="D278" s="12">
        <f t="shared" si="25"/>
        <v>5.0985723997280762E-2</v>
      </c>
      <c r="E278" s="51">
        <f t="shared" si="26"/>
        <v>1.1786858974358976</v>
      </c>
      <c r="F278" s="24"/>
      <c r="G278" s="63">
        <f t="shared" si="24"/>
        <v>8.0128205128205135E-2</v>
      </c>
    </row>
    <row r="279" spans="1:7" outlineLevel="2">
      <c r="A279" s="3">
        <v>2.5</v>
      </c>
      <c r="B279" s="35" t="s">
        <v>491</v>
      </c>
      <c r="C279" s="44">
        <v>1.56</v>
      </c>
      <c r="D279" s="12">
        <v>1.96</v>
      </c>
      <c r="E279" s="44">
        <v>1.96</v>
      </c>
      <c r="F279" s="26"/>
      <c r="G279" s="63">
        <f>C279/$C$188</f>
        <v>0.02</v>
      </c>
    </row>
    <row r="280" spans="1:7" outlineLevel="3">
      <c r="A280" s="6" t="s">
        <v>492</v>
      </c>
      <c r="B280" s="37" t="s">
        <v>493</v>
      </c>
      <c r="C280" s="46">
        <v>0.78</v>
      </c>
      <c r="D280" s="17">
        <f>C280/$D$279</f>
        <v>0.39795918367346939</v>
      </c>
      <c r="E280" s="54">
        <f>G280*E279</f>
        <v>0.98</v>
      </c>
      <c r="F280" s="28"/>
      <c r="G280" s="64">
        <f>C280/C279</f>
        <v>0.5</v>
      </c>
    </row>
    <row r="281" spans="1:7" outlineLevel="4">
      <c r="A281" s="5" t="s">
        <v>494</v>
      </c>
      <c r="B281" s="38" t="s">
        <v>495</v>
      </c>
      <c r="C281" s="47">
        <v>0.39</v>
      </c>
      <c r="D281" s="9">
        <f>C281/$D$280</f>
        <v>0.98000000000000009</v>
      </c>
      <c r="E281" s="55">
        <f>$E$280*50%</f>
        <v>0.49</v>
      </c>
    </row>
    <row r="282" spans="1:7" outlineLevel="4">
      <c r="A282" s="5" t="s">
        <v>496</v>
      </c>
      <c r="B282" s="38" t="s">
        <v>497</v>
      </c>
      <c r="C282" s="47">
        <v>0.39</v>
      </c>
      <c r="D282" s="9">
        <f>C282/$D$280</f>
        <v>0.98000000000000009</v>
      </c>
      <c r="E282" s="55">
        <f>$E$280*50%</f>
        <v>0.49</v>
      </c>
    </row>
    <row r="283" spans="1:7" outlineLevel="3">
      <c r="A283" s="6" t="s">
        <v>498</v>
      </c>
      <c r="B283" s="37" t="s">
        <v>499</v>
      </c>
      <c r="C283" s="46">
        <v>0.78</v>
      </c>
      <c r="D283" s="17">
        <f>C283/$D$279</f>
        <v>0.39795918367346939</v>
      </c>
      <c r="E283" s="54">
        <f>G283*E279</f>
        <v>0.98</v>
      </c>
      <c r="F283" s="28"/>
      <c r="G283" s="64">
        <v>0.5</v>
      </c>
    </row>
    <row r="284" spans="1:7" outlineLevel="4">
      <c r="A284" s="5" t="s">
        <v>500</v>
      </c>
      <c r="B284" s="38" t="s">
        <v>501</v>
      </c>
      <c r="C284" s="47">
        <v>0.39</v>
      </c>
      <c r="D284" s="9">
        <f>C284/$D$283</f>
        <v>0.98000000000000009</v>
      </c>
      <c r="E284" s="55">
        <f t="shared" ref="E284:E285" si="27">$E$280*50%</f>
        <v>0.49</v>
      </c>
    </row>
    <row r="285" spans="1:7" outlineLevel="4">
      <c r="A285" s="5" t="s">
        <v>502</v>
      </c>
      <c r="B285" s="38" t="s">
        <v>503</v>
      </c>
      <c r="C285" s="47">
        <v>0.39</v>
      </c>
      <c r="D285" s="9">
        <f>C285/$D$283</f>
        <v>0.98000000000000009</v>
      </c>
      <c r="E285" s="55">
        <f t="shared" si="27"/>
        <v>0.49</v>
      </c>
      <c r="G285" s="65"/>
    </row>
    <row r="286" spans="1:7" outlineLevel="2">
      <c r="A286" s="3">
        <v>2.6</v>
      </c>
      <c r="B286" s="35" t="s">
        <v>504</v>
      </c>
      <c r="C286" s="44">
        <v>2.35</v>
      </c>
      <c r="D286" s="12">
        <v>2.94</v>
      </c>
      <c r="E286" s="44">
        <v>2.94</v>
      </c>
      <c r="F286" s="26"/>
      <c r="G286" s="63">
        <f>C286/$C$188</f>
        <v>3.0128205128205129E-2</v>
      </c>
    </row>
    <row r="287" spans="1:7" outlineLevel="3">
      <c r="A287" s="4" t="s">
        <v>505</v>
      </c>
      <c r="B287" s="36" t="s">
        <v>506</v>
      </c>
      <c r="C287" s="45">
        <v>0.94</v>
      </c>
      <c r="D287" s="10">
        <f>C287/$D$286</f>
        <v>0.31972789115646255</v>
      </c>
      <c r="E287" s="56">
        <f>G287*$E$286</f>
        <v>1.1759999999999999</v>
      </c>
      <c r="F287" s="10"/>
      <c r="G287" s="60">
        <f>C287/$C$286</f>
        <v>0.39999999999999997</v>
      </c>
    </row>
    <row r="288" spans="1:7" outlineLevel="3">
      <c r="A288" s="4" t="s">
        <v>507</v>
      </c>
      <c r="B288" s="36" t="s">
        <v>508</v>
      </c>
      <c r="C288" s="45">
        <v>0.59</v>
      </c>
      <c r="D288" s="10">
        <f t="shared" ref="D288:D290" si="28">C288/$D$286</f>
        <v>0.20068027210884354</v>
      </c>
      <c r="E288" s="56">
        <f t="shared" ref="E288:E290" si="29">G288*$E$286</f>
        <v>0.73812765957446802</v>
      </c>
      <c r="F288" s="10"/>
      <c r="G288" s="60">
        <f>C288/$C$286</f>
        <v>0.25106382978723402</v>
      </c>
    </row>
    <row r="289" spans="1:7" outlineLevel="3">
      <c r="A289" s="4" t="s">
        <v>509</v>
      </c>
      <c r="B289" s="36" t="s">
        <v>510</v>
      </c>
      <c r="C289" s="45">
        <v>0.47</v>
      </c>
      <c r="D289" s="10">
        <f t="shared" si="28"/>
        <v>0.15986394557823128</v>
      </c>
      <c r="E289" s="56">
        <f t="shared" si="29"/>
        <v>0.58799999999999997</v>
      </c>
      <c r="F289" s="10"/>
      <c r="G289" s="60">
        <f>C289/$C$286</f>
        <v>0.19999999999999998</v>
      </c>
    </row>
    <row r="290" spans="1:7" outlineLevel="3">
      <c r="A290" s="4" t="s">
        <v>511</v>
      </c>
      <c r="B290" s="36" t="s">
        <v>512</v>
      </c>
      <c r="C290" s="45">
        <v>0.35</v>
      </c>
      <c r="D290" s="10">
        <f t="shared" si="28"/>
        <v>0.11904761904761904</v>
      </c>
      <c r="E290" s="56">
        <f t="shared" si="29"/>
        <v>0.43787234042553186</v>
      </c>
      <c r="F290" s="10"/>
      <c r="G290" s="60">
        <f>C290/$C$286</f>
        <v>0.14893617021276595</v>
      </c>
    </row>
    <row r="291" spans="1:7" outlineLevel="2">
      <c r="A291" s="3">
        <v>2.7</v>
      </c>
      <c r="B291" s="35" t="s">
        <v>513</v>
      </c>
      <c r="C291" s="44">
        <v>3.12</v>
      </c>
      <c r="D291" s="12">
        <v>2.94</v>
      </c>
      <c r="E291" s="44">
        <v>2.94</v>
      </c>
      <c r="F291" s="26"/>
      <c r="G291" s="63">
        <f>C291/$C$188</f>
        <v>0.04</v>
      </c>
    </row>
    <row r="292" spans="1:7" outlineLevel="3">
      <c r="A292" s="4" t="s">
        <v>514</v>
      </c>
      <c r="B292" s="36" t="s">
        <v>515</v>
      </c>
      <c r="C292" s="45">
        <v>1.0900000000000001</v>
      </c>
      <c r="D292" s="16">
        <f>C292/$D$291</f>
        <v>0.37074829931972791</v>
      </c>
      <c r="E292" s="57">
        <f>G292*$E$291</f>
        <v>1.0271153846153847</v>
      </c>
      <c r="F292" s="18"/>
      <c r="G292" s="66">
        <f>C292/$C$291</f>
        <v>0.34935897435897439</v>
      </c>
    </row>
    <row r="293" spans="1:7" outlineLevel="3">
      <c r="A293" s="4" t="s">
        <v>516</v>
      </c>
      <c r="B293" s="36" t="s">
        <v>517</v>
      </c>
      <c r="C293" s="45">
        <v>0.31</v>
      </c>
      <c r="D293" s="16">
        <f t="shared" ref="D293:D296" si="30">C293/$D$291</f>
        <v>0.10544217687074831</v>
      </c>
      <c r="E293" s="57">
        <f t="shared" ref="E293:E296" si="31">G293*$E$291</f>
        <v>0.29211538461538461</v>
      </c>
      <c r="F293" s="18"/>
      <c r="G293" s="66">
        <f>C293/$C$291</f>
        <v>9.9358974358974353E-2</v>
      </c>
    </row>
    <row r="294" spans="1:7" outlineLevel="3">
      <c r="A294" s="4" t="s">
        <v>518</v>
      </c>
      <c r="B294" s="36" t="s">
        <v>519</v>
      </c>
      <c r="C294" s="45">
        <v>1.4</v>
      </c>
      <c r="D294" s="16">
        <f t="shared" si="30"/>
        <v>0.47619047619047616</v>
      </c>
      <c r="E294" s="57">
        <f t="shared" si="31"/>
        <v>1.319230769230769</v>
      </c>
      <c r="F294" s="18"/>
      <c r="G294" s="66">
        <f>C294/$C$291</f>
        <v>0.44871794871794868</v>
      </c>
    </row>
    <row r="295" spans="1:7" outlineLevel="3">
      <c r="A295" s="4" t="s">
        <v>520</v>
      </c>
      <c r="B295" s="36" t="s">
        <v>506</v>
      </c>
      <c r="C295" s="45">
        <v>0.16</v>
      </c>
      <c r="D295" s="16">
        <f t="shared" si="30"/>
        <v>5.4421768707482998E-2</v>
      </c>
      <c r="E295" s="57">
        <f t="shared" si="31"/>
        <v>0.15076923076923077</v>
      </c>
      <c r="F295" s="18"/>
      <c r="G295" s="66">
        <f>C295/$C$291</f>
        <v>5.128205128205128E-2</v>
      </c>
    </row>
    <row r="296" spans="1:7" outlineLevel="3">
      <c r="A296" s="4" t="s">
        <v>521</v>
      </c>
      <c r="B296" s="36" t="s">
        <v>522</v>
      </c>
      <c r="C296" s="45">
        <v>0.16</v>
      </c>
      <c r="D296" s="16">
        <f t="shared" si="30"/>
        <v>5.4421768707482998E-2</v>
      </c>
      <c r="E296" s="57">
        <f t="shared" si="31"/>
        <v>0.15076923076923077</v>
      </c>
      <c r="F296" s="18"/>
      <c r="G296" s="66">
        <f>C296/$C$291</f>
        <v>5.128205128205128E-2</v>
      </c>
    </row>
    <row r="297" spans="1:7" outlineLevel="2">
      <c r="A297" s="3">
        <v>2.8</v>
      </c>
      <c r="B297" s="35" t="s">
        <v>523</v>
      </c>
      <c r="C297" s="44">
        <v>7.02</v>
      </c>
      <c r="D297" s="12">
        <v>12.25</v>
      </c>
      <c r="E297" s="44">
        <v>12.25</v>
      </c>
      <c r="F297" s="26"/>
      <c r="G297" s="63">
        <f>C297/$C$188</f>
        <v>0.09</v>
      </c>
    </row>
    <row r="298" spans="1:7" outlineLevel="3">
      <c r="A298" s="4" t="s">
        <v>524</v>
      </c>
      <c r="B298" s="36" t="s">
        <v>525</v>
      </c>
      <c r="C298" s="45">
        <v>2.81</v>
      </c>
      <c r="D298" s="16">
        <f>C298/$D$297</f>
        <v>0.22938775510204082</v>
      </c>
      <c r="E298" s="57">
        <f>G298*$E$297</f>
        <v>4.9034900284900287</v>
      </c>
      <c r="F298" s="18"/>
      <c r="G298" s="66">
        <f>C298/$C$297</f>
        <v>0.40028490028490032</v>
      </c>
    </row>
    <row r="299" spans="1:7" outlineLevel="3">
      <c r="A299" s="4" t="s">
        <v>526</v>
      </c>
      <c r="B299" s="36" t="s">
        <v>508</v>
      </c>
      <c r="C299" s="45">
        <v>1.76</v>
      </c>
      <c r="D299" s="16">
        <f t="shared" ref="D299:D301" si="32">C299/$D$297</f>
        <v>0.1436734693877551</v>
      </c>
      <c r="E299" s="57">
        <f t="shared" ref="E299:E301" si="33">G299*$E$297</f>
        <v>3.0712250712250713</v>
      </c>
      <c r="F299" s="18"/>
      <c r="G299" s="66">
        <f>C299/$C$297</f>
        <v>0.25071225071225073</v>
      </c>
    </row>
    <row r="300" spans="1:7" outlineLevel="3">
      <c r="A300" s="4" t="s">
        <v>527</v>
      </c>
      <c r="B300" s="36" t="s">
        <v>528</v>
      </c>
      <c r="C300" s="45">
        <v>1.4</v>
      </c>
      <c r="D300" s="16">
        <f t="shared" si="32"/>
        <v>0.11428571428571428</v>
      </c>
      <c r="E300" s="57">
        <f t="shared" si="33"/>
        <v>2.4430199430199431</v>
      </c>
      <c r="F300" s="18"/>
      <c r="G300" s="66">
        <f>C300/$C$297</f>
        <v>0.19943019943019943</v>
      </c>
    </row>
    <row r="301" spans="1:7" outlineLevel="3">
      <c r="A301" s="4" t="s">
        <v>529</v>
      </c>
      <c r="B301" s="36" t="s">
        <v>530</v>
      </c>
      <c r="C301" s="45">
        <v>1.05</v>
      </c>
      <c r="D301" s="16">
        <f t="shared" si="32"/>
        <v>8.5714285714285715E-2</v>
      </c>
      <c r="E301" s="57">
        <f t="shared" si="33"/>
        <v>1.8322649572649576</v>
      </c>
      <c r="F301" s="18"/>
      <c r="G301" s="66">
        <f>C301/$C$297</f>
        <v>0.1495726495726496</v>
      </c>
    </row>
    <row r="302" spans="1:7" outlineLevel="2">
      <c r="A302" s="3">
        <v>2.9</v>
      </c>
      <c r="B302" s="35" t="s">
        <v>531</v>
      </c>
      <c r="C302" s="44">
        <v>3.09</v>
      </c>
      <c r="D302" s="12">
        <v>7.84</v>
      </c>
      <c r="E302" s="44">
        <v>7.84</v>
      </c>
      <c r="F302" s="26"/>
      <c r="G302" s="63">
        <f>C302/$C$188</f>
        <v>3.9615384615384615E-2</v>
      </c>
    </row>
    <row r="303" spans="1:7" outlineLevel="3">
      <c r="A303" s="6" t="s">
        <v>532</v>
      </c>
      <c r="B303" s="37" t="s">
        <v>533</v>
      </c>
      <c r="C303" s="46">
        <v>1.62</v>
      </c>
      <c r="D303" s="16">
        <f>C303/$D$302</f>
        <v>0.2066326530612245</v>
      </c>
      <c r="E303" s="57">
        <f>G303*E302</f>
        <v>4.1102912621359229</v>
      </c>
      <c r="F303" s="18"/>
      <c r="G303" s="67">
        <f>C303/C302</f>
        <v>0.52427184466019428</v>
      </c>
    </row>
    <row r="304" spans="1:7" outlineLevel="4">
      <c r="A304" s="5" t="s">
        <v>534</v>
      </c>
      <c r="B304" s="38" t="s">
        <v>535</v>
      </c>
      <c r="C304" s="47">
        <v>0.81</v>
      </c>
      <c r="D304" s="9">
        <f>C304/$D$303</f>
        <v>3.92</v>
      </c>
      <c r="E304" s="58">
        <f>G304*E303</f>
        <v>2.0551456310679614</v>
      </c>
      <c r="F304" s="21"/>
      <c r="G304" s="60">
        <f>C304/$C$303</f>
        <v>0.5</v>
      </c>
    </row>
    <row r="305" spans="1:7" outlineLevel="4">
      <c r="A305" s="5" t="s">
        <v>536</v>
      </c>
      <c r="B305" s="38" t="s">
        <v>537</v>
      </c>
      <c r="C305" s="47">
        <v>0.65</v>
      </c>
      <c r="D305" s="10">
        <f t="shared" ref="D305:D306" si="34">C305/$D$303</f>
        <v>3.145679012345679</v>
      </c>
      <c r="E305" s="58">
        <f>G305*E304</f>
        <v>0.82459546925566352</v>
      </c>
      <c r="F305" s="21"/>
      <c r="G305" s="60">
        <f>C305/$C$303</f>
        <v>0.40123456790123457</v>
      </c>
    </row>
    <row r="306" spans="1:7" outlineLevel="4">
      <c r="A306" s="5" t="s">
        <v>538</v>
      </c>
      <c r="B306" s="38" t="s">
        <v>539</v>
      </c>
      <c r="C306" s="47">
        <v>0.16</v>
      </c>
      <c r="D306" s="10">
        <f t="shared" si="34"/>
        <v>0.774320987654321</v>
      </c>
      <c r="E306" s="58">
        <f>G306*E305</f>
        <v>8.1441527827719851E-2</v>
      </c>
      <c r="F306" s="21"/>
      <c r="G306" s="60">
        <f>C306/$C$303</f>
        <v>9.8765432098765427E-2</v>
      </c>
    </row>
    <row r="307" spans="1:7" outlineLevel="3">
      <c r="A307" s="6" t="s">
        <v>540</v>
      </c>
      <c r="B307" s="37" t="s">
        <v>541</v>
      </c>
      <c r="C307" s="46">
        <v>1.47</v>
      </c>
      <c r="D307" s="16">
        <f>C307/$D$302</f>
        <v>0.1875</v>
      </c>
      <c r="E307" s="57">
        <f>G307*E302</f>
        <v>3.7297087378640779</v>
      </c>
      <c r="F307" s="18"/>
      <c r="G307" s="67">
        <f>C307/C302</f>
        <v>0.47572815533980584</v>
      </c>
    </row>
    <row r="308" spans="1:7" outlineLevel="4">
      <c r="A308" s="5" t="s">
        <v>542</v>
      </c>
      <c r="B308" s="38" t="s">
        <v>535</v>
      </c>
      <c r="C308" s="47">
        <v>0.52</v>
      </c>
      <c r="D308" s="10">
        <f>C308/$D$307</f>
        <v>2.7733333333333334</v>
      </c>
      <c r="E308" s="58">
        <f>G308*$E$307</f>
        <v>1.3193527508090617</v>
      </c>
      <c r="F308" s="21"/>
      <c r="G308" s="60">
        <f t="shared" ref="G308:G314" si="35">C308/$C$307</f>
        <v>0.35374149659863946</v>
      </c>
    </row>
    <row r="309" spans="1:7" outlineLevel="4">
      <c r="A309" s="5" t="s">
        <v>543</v>
      </c>
      <c r="B309" s="38" t="s">
        <v>544</v>
      </c>
      <c r="C309" s="47">
        <v>0.3</v>
      </c>
      <c r="D309" s="10">
        <f t="shared" ref="D309:D314" si="36">C309/$D$307</f>
        <v>1.5999999999999999</v>
      </c>
      <c r="E309" s="58">
        <f t="shared" ref="E309:E314" si="37">G309*$E$307</f>
        <v>0.76116504854368938</v>
      </c>
      <c r="F309" s="21"/>
      <c r="G309" s="60">
        <f t="shared" si="35"/>
        <v>0.20408163265306123</v>
      </c>
    </row>
    <row r="310" spans="1:7" outlineLevel="4">
      <c r="A310" s="5" t="s">
        <v>545</v>
      </c>
      <c r="B310" s="38" t="s">
        <v>546</v>
      </c>
      <c r="C310" s="47">
        <v>0.37</v>
      </c>
      <c r="D310" s="10">
        <f t="shared" si="36"/>
        <v>1.9733333333333334</v>
      </c>
      <c r="E310" s="58">
        <f t="shared" si="37"/>
        <v>0.93877022653721687</v>
      </c>
      <c r="F310" s="21"/>
      <c r="G310" s="60">
        <f t="shared" si="35"/>
        <v>0.25170068027210885</v>
      </c>
    </row>
    <row r="311" spans="1:7" outlineLevel="4">
      <c r="A311" s="5" t="s">
        <v>547</v>
      </c>
      <c r="B311" s="38" t="s">
        <v>548</v>
      </c>
      <c r="C311" s="47">
        <v>7.0000000000000007E-2</v>
      </c>
      <c r="D311" s="10">
        <f t="shared" si="36"/>
        <v>0.37333333333333335</v>
      </c>
      <c r="E311" s="58">
        <f t="shared" si="37"/>
        <v>0.17760517799352754</v>
      </c>
      <c r="F311" s="21"/>
      <c r="G311" s="60">
        <f t="shared" si="35"/>
        <v>4.7619047619047623E-2</v>
      </c>
    </row>
    <row r="312" spans="1:7" outlineLevel="4">
      <c r="A312" s="5" t="s">
        <v>549</v>
      </c>
      <c r="B312" s="38" t="s">
        <v>550</v>
      </c>
      <c r="C312" s="47">
        <v>7.0000000000000007E-2</v>
      </c>
      <c r="D312" s="10">
        <f t="shared" si="36"/>
        <v>0.37333333333333335</v>
      </c>
      <c r="E312" s="58">
        <f t="shared" si="37"/>
        <v>0.17760517799352754</v>
      </c>
      <c r="F312" s="21"/>
      <c r="G312" s="60">
        <f t="shared" si="35"/>
        <v>4.7619047619047623E-2</v>
      </c>
    </row>
    <row r="313" spans="1:7" outlineLevel="4">
      <c r="A313" s="5" t="s">
        <v>551</v>
      </c>
      <c r="B313" s="38" t="s">
        <v>552</v>
      </c>
      <c r="C313" s="47">
        <v>7.0000000000000007E-2</v>
      </c>
      <c r="D313" s="10">
        <f t="shared" si="36"/>
        <v>0.37333333333333335</v>
      </c>
      <c r="E313" s="58">
        <f t="shared" si="37"/>
        <v>0.17760517799352754</v>
      </c>
      <c r="F313" s="21"/>
      <c r="G313" s="60">
        <f t="shared" si="35"/>
        <v>4.7619047619047623E-2</v>
      </c>
    </row>
    <row r="314" spans="1:7" outlineLevel="4">
      <c r="A314" s="5" t="s">
        <v>553</v>
      </c>
      <c r="B314" s="38" t="s">
        <v>554</v>
      </c>
      <c r="C314" s="47">
        <v>7.0000000000000007E-2</v>
      </c>
      <c r="D314" s="10">
        <f t="shared" si="36"/>
        <v>0.37333333333333335</v>
      </c>
      <c r="E314" s="58">
        <f t="shared" si="37"/>
        <v>0.17760517799352754</v>
      </c>
      <c r="F314" s="21"/>
      <c r="G314" s="60">
        <f t="shared" si="35"/>
        <v>4.7619047619047623E-2</v>
      </c>
    </row>
    <row r="315" spans="1:7" outlineLevel="2">
      <c r="A315" s="3">
        <v>2.1</v>
      </c>
      <c r="B315" s="35" t="s">
        <v>555</v>
      </c>
      <c r="C315" s="44">
        <v>1.56</v>
      </c>
      <c r="D315" s="12">
        <v>2.94</v>
      </c>
      <c r="E315" s="44">
        <v>2.94</v>
      </c>
      <c r="F315" s="26"/>
      <c r="G315" s="63">
        <f>C315/$C$188</f>
        <v>0.02</v>
      </c>
    </row>
    <row r="316" spans="1:7" outlineLevel="3">
      <c r="A316" s="4" t="s">
        <v>556</v>
      </c>
      <c r="B316" s="36" t="s">
        <v>557</v>
      </c>
      <c r="C316" s="45">
        <v>0.78</v>
      </c>
      <c r="D316" s="16">
        <f>C316/$D$315</f>
        <v>0.26530612244897961</v>
      </c>
      <c r="E316" s="57">
        <f>G316*$E$315</f>
        <v>1.47</v>
      </c>
      <c r="F316" s="18"/>
      <c r="G316" s="67">
        <f>C316/$C$315</f>
        <v>0.5</v>
      </c>
    </row>
    <row r="317" spans="1:7" outlineLevel="3">
      <c r="A317" s="4" t="s">
        <v>558</v>
      </c>
      <c r="B317" s="36" t="s">
        <v>559</v>
      </c>
      <c r="C317" s="45">
        <v>0.62</v>
      </c>
      <c r="D317" s="16">
        <f t="shared" ref="D317:D318" si="38">C317/$D$315</f>
        <v>0.21088435374149661</v>
      </c>
      <c r="E317" s="57">
        <f t="shared" ref="E317:E318" si="39">G317*$E$315</f>
        <v>1.1684615384615384</v>
      </c>
      <c r="F317" s="18"/>
      <c r="G317" s="67">
        <f>C317/$C$315</f>
        <v>0.39743589743589741</v>
      </c>
    </row>
    <row r="318" spans="1:7" outlineLevel="3">
      <c r="A318" s="4" t="s">
        <v>560</v>
      </c>
      <c r="B318" s="36" t="s">
        <v>561</v>
      </c>
      <c r="C318" s="45">
        <v>0.16</v>
      </c>
      <c r="D318" s="16">
        <f t="shared" si="38"/>
        <v>5.4421768707482998E-2</v>
      </c>
      <c r="E318" s="57">
        <f t="shared" si="39"/>
        <v>0.30153846153846153</v>
      </c>
      <c r="F318" s="18"/>
      <c r="G318" s="67">
        <f>C318/$C$315</f>
        <v>0.10256410256410256</v>
      </c>
    </row>
    <row r="319" spans="1:7" outlineLevel="2">
      <c r="A319" s="3">
        <v>2.11</v>
      </c>
      <c r="B319" s="35" t="s">
        <v>562</v>
      </c>
      <c r="C319" s="44">
        <v>2.35</v>
      </c>
      <c r="D319" s="12">
        <v>3.92</v>
      </c>
      <c r="E319" s="44">
        <v>3.92</v>
      </c>
      <c r="F319" s="26"/>
      <c r="G319" s="63">
        <f>C319/$C$188</f>
        <v>3.0128205128205129E-2</v>
      </c>
    </row>
    <row r="320" spans="1:7" ht="19.5" outlineLevel="3">
      <c r="A320" s="4" t="s">
        <v>563</v>
      </c>
      <c r="B320" s="36" t="s">
        <v>557</v>
      </c>
      <c r="C320" s="45">
        <v>0.82</v>
      </c>
      <c r="D320" s="16">
        <f>C320/$D$319</f>
        <v>0.20918367346938774</v>
      </c>
      <c r="E320" s="57">
        <f t="shared" ref="E320:E325" si="40">G320*E319</f>
        <v>1.3678297872340424</v>
      </c>
      <c r="F320" s="30" t="s">
        <v>623</v>
      </c>
      <c r="G320" s="67">
        <f t="shared" ref="G320:G325" si="41">C320/$C$319</f>
        <v>0.34893617021276591</v>
      </c>
    </row>
    <row r="321" spans="1:7" ht="19.5" outlineLevel="3">
      <c r="A321" s="4" t="s">
        <v>564</v>
      </c>
      <c r="B321" s="36" t="s">
        <v>559</v>
      </c>
      <c r="C321" s="45">
        <v>0.35</v>
      </c>
      <c r="D321" s="16">
        <f t="shared" ref="D321:D325" si="42">C321/$D$319</f>
        <v>8.9285714285714288E-2</v>
      </c>
      <c r="E321" s="57">
        <f t="shared" si="40"/>
        <v>0.20371933001358078</v>
      </c>
      <c r="F321" s="30" t="s">
        <v>623</v>
      </c>
      <c r="G321" s="67">
        <f t="shared" si="41"/>
        <v>0.14893617021276595</v>
      </c>
    </row>
    <row r="322" spans="1:7" outlineLevel="3">
      <c r="A322" s="4" t="s">
        <v>565</v>
      </c>
      <c r="B322" s="36" t="s">
        <v>566</v>
      </c>
      <c r="C322" s="45">
        <v>0.47</v>
      </c>
      <c r="D322" s="16">
        <f t="shared" si="42"/>
        <v>0.11989795918367346</v>
      </c>
      <c r="E322" s="57">
        <f t="shared" si="40"/>
        <v>4.074386600271615E-2</v>
      </c>
      <c r="F322" s="18"/>
      <c r="G322" s="67">
        <f t="shared" si="41"/>
        <v>0.19999999999999998</v>
      </c>
    </row>
    <row r="323" spans="1:7" outlineLevel="3">
      <c r="A323" s="4" t="s">
        <v>567</v>
      </c>
      <c r="B323" s="36" t="s">
        <v>568</v>
      </c>
      <c r="C323" s="45">
        <v>0.47</v>
      </c>
      <c r="D323" s="16">
        <f t="shared" si="42"/>
        <v>0.11989795918367346</v>
      </c>
      <c r="E323" s="57">
        <f t="shared" si="40"/>
        <v>8.1487732005432294E-3</v>
      </c>
      <c r="F323" s="18"/>
      <c r="G323" s="67">
        <f t="shared" si="41"/>
        <v>0.19999999999999998</v>
      </c>
    </row>
    <row r="324" spans="1:7" outlineLevel="3">
      <c r="A324" s="4" t="s">
        <v>569</v>
      </c>
      <c r="B324" s="36" t="s">
        <v>570</v>
      </c>
      <c r="C324" s="45">
        <v>0.12</v>
      </c>
      <c r="D324" s="16">
        <f t="shared" si="42"/>
        <v>3.0612244897959183E-2</v>
      </c>
      <c r="E324" s="57">
        <f t="shared" si="40"/>
        <v>4.161075676873138E-4</v>
      </c>
      <c r="F324" s="18"/>
      <c r="G324" s="67">
        <f t="shared" si="41"/>
        <v>5.106382978723404E-2</v>
      </c>
    </row>
    <row r="325" spans="1:7" outlineLevel="3">
      <c r="A325" s="4" t="s">
        <v>571</v>
      </c>
      <c r="B325" s="36" t="s">
        <v>572</v>
      </c>
      <c r="C325" s="45">
        <v>0.12</v>
      </c>
      <c r="D325" s="16">
        <f t="shared" si="42"/>
        <v>3.0612244897959183E-2</v>
      </c>
      <c r="E325" s="57">
        <f t="shared" si="40"/>
        <v>2.124804600956496E-5</v>
      </c>
      <c r="F325" s="18"/>
      <c r="G325" s="67">
        <f t="shared" si="41"/>
        <v>5.106382978723404E-2</v>
      </c>
    </row>
    <row r="326" spans="1:7" outlineLevel="2">
      <c r="A326" s="3">
        <v>2.12</v>
      </c>
      <c r="B326" s="35" t="s">
        <v>573</v>
      </c>
      <c r="C326" s="44">
        <v>1.56</v>
      </c>
      <c r="D326" s="12">
        <v>2.94</v>
      </c>
      <c r="E326" s="44">
        <v>2.94</v>
      </c>
      <c r="F326" s="26"/>
      <c r="G326" s="63">
        <f>C326/$C$188</f>
        <v>0.02</v>
      </c>
    </row>
    <row r="327" spans="1:7" outlineLevel="3">
      <c r="A327" s="4" t="s">
        <v>574</v>
      </c>
      <c r="B327" s="36" t="s">
        <v>575</v>
      </c>
      <c r="C327" s="45">
        <v>1.01</v>
      </c>
      <c r="D327" s="16">
        <f>C327/$D$326</f>
        <v>0.34353741496598639</v>
      </c>
      <c r="E327" s="57">
        <f>G327*E326</f>
        <v>1.9034615384615385</v>
      </c>
      <c r="F327" s="18"/>
      <c r="G327" s="67">
        <f>C327/C326</f>
        <v>0.64743589743589747</v>
      </c>
    </row>
    <row r="328" spans="1:7" outlineLevel="3">
      <c r="A328" s="4" t="s">
        <v>576</v>
      </c>
      <c r="B328" s="36" t="s">
        <v>577</v>
      </c>
      <c r="C328" s="45">
        <v>0.55000000000000004</v>
      </c>
      <c r="D328" s="16">
        <f>C328/$D$326</f>
        <v>0.1870748299319728</v>
      </c>
      <c r="E328" s="57">
        <f>G328*E326</f>
        <v>1.0365384615384616</v>
      </c>
      <c r="F328" s="18"/>
      <c r="G328" s="67">
        <f>C328/C326</f>
        <v>0.35256410256410259</v>
      </c>
    </row>
    <row r="329" spans="1:7" outlineLevel="2">
      <c r="A329" s="3">
        <v>2.13</v>
      </c>
      <c r="B329" s="35" t="s">
        <v>578</v>
      </c>
      <c r="C329" s="44">
        <v>1.56</v>
      </c>
      <c r="D329" s="12">
        <v>1.96</v>
      </c>
      <c r="E329" s="44">
        <v>1.96</v>
      </c>
      <c r="F329" s="26"/>
      <c r="G329" s="63">
        <f>C329/$C$188</f>
        <v>0.02</v>
      </c>
    </row>
    <row r="330" spans="1:7" outlineLevel="3">
      <c r="A330" s="4" t="s">
        <v>579</v>
      </c>
      <c r="B330" s="36" t="s">
        <v>580</v>
      </c>
      <c r="C330" s="45">
        <v>1.56</v>
      </c>
      <c r="D330" s="16">
        <f>C330/$D$329</f>
        <v>0.79591836734693877</v>
      </c>
      <c r="E330" s="57">
        <v>1.96</v>
      </c>
      <c r="F330" s="18"/>
      <c r="G330" s="68"/>
    </row>
    <row r="331" spans="1:7" outlineLevel="2">
      <c r="A331" s="3">
        <v>2.14</v>
      </c>
      <c r="B331" s="35" t="s">
        <v>581</v>
      </c>
      <c r="C331" s="44">
        <v>3.14</v>
      </c>
      <c r="D331" s="12">
        <v>4.17</v>
      </c>
      <c r="E331" s="44">
        <v>4.17</v>
      </c>
      <c r="F331" s="26"/>
      <c r="G331" s="63">
        <f>C331/$C$188</f>
        <v>4.025641025641026E-2</v>
      </c>
    </row>
    <row r="332" spans="1:7" ht="19.5" outlineLevel="3">
      <c r="A332" s="4" t="s">
        <v>582</v>
      </c>
      <c r="B332" s="36" t="s">
        <v>583</v>
      </c>
      <c r="C332" s="45">
        <v>1.0900000000000001</v>
      </c>
      <c r="D332" s="16">
        <f>C332/$D$331</f>
        <v>0.26139088729016791</v>
      </c>
      <c r="E332" s="57">
        <f>G332*$E$331</f>
        <v>1.447547770700637</v>
      </c>
      <c r="F332" s="30" t="s">
        <v>623</v>
      </c>
      <c r="G332" s="67">
        <f t="shared" ref="G332:G338" si="43">C332/$C$331</f>
        <v>0.34713375796178347</v>
      </c>
    </row>
    <row r="333" spans="1:7" ht="19.5" outlineLevel="3">
      <c r="A333" s="4" t="s">
        <v>584</v>
      </c>
      <c r="B333" s="36" t="s">
        <v>585</v>
      </c>
      <c r="C333" s="45">
        <v>0.16</v>
      </c>
      <c r="D333" s="16">
        <f t="shared" ref="D333:D338" si="44">C333/$D$331</f>
        <v>3.836930455635492E-2</v>
      </c>
      <c r="E333" s="57">
        <f t="shared" ref="E333:E338" si="45">G333*$E$331</f>
        <v>0.21248407643312101</v>
      </c>
      <c r="F333" s="30" t="s">
        <v>623</v>
      </c>
      <c r="G333" s="67">
        <f t="shared" si="43"/>
        <v>5.0955414012738849E-2</v>
      </c>
    </row>
    <row r="334" spans="1:7" outlineLevel="3">
      <c r="A334" s="4" t="s">
        <v>586</v>
      </c>
      <c r="B334" s="36" t="s">
        <v>587</v>
      </c>
      <c r="C334" s="45">
        <v>1.25</v>
      </c>
      <c r="D334" s="16">
        <f t="shared" si="44"/>
        <v>0.29976019184652281</v>
      </c>
      <c r="E334" s="57">
        <f t="shared" si="45"/>
        <v>1.6600318471337578</v>
      </c>
      <c r="F334" s="18"/>
      <c r="G334" s="67">
        <f t="shared" si="43"/>
        <v>0.39808917197452226</v>
      </c>
    </row>
    <row r="335" spans="1:7" outlineLevel="3">
      <c r="A335" s="4" t="s">
        <v>588</v>
      </c>
      <c r="B335" s="36" t="s">
        <v>577</v>
      </c>
      <c r="C335" s="45">
        <v>0.16</v>
      </c>
      <c r="D335" s="16">
        <f t="shared" si="44"/>
        <v>3.836930455635492E-2</v>
      </c>
      <c r="E335" s="57">
        <f t="shared" si="45"/>
        <v>0.21248407643312101</v>
      </c>
      <c r="F335" s="18"/>
      <c r="G335" s="67">
        <f t="shared" si="43"/>
        <v>5.0955414012738849E-2</v>
      </c>
    </row>
    <row r="336" spans="1:7" outlineLevel="3">
      <c r="A336" s="4" t="s">
        <v>589</v>
      </c>
      <c r="B336" s="36" t="s">
        <v>590</v>
      </c>
      <c r="C336" s="45">
        <v>0.16</v>
      </c>
      <c r="D336" s="16">
        <f t="shared" si="44"/>
        <v>3.836930455635492E-2</v>
      </c>
      <c r="E336" s="57">
        <f t="shared" si="45"/>
        <v>0.21248407643312101</v>
      </c>
      <c r="F336" s="18"/>
      <c r="G336" s="67">
        <f t="shared" si="43"/>
        <v>5.0955414012738849E-2</v>
      </c>
    </row>
    <row r="337" spans="1:7" outlineLevel="3">
      <c r="A337" s="4" t="s">
        <v>591</v>
      </c>
      <c r="B337" s="36" t="s">
        <v>592</v>
      </c>
      <c r="C337" s="45">
        <v>0.16</v>
      </c>
      <c r="D337" s="16">
        <f t="shared" si="44"/>
        <v>3.836930455635492E-2</v>
      </c>
      <c r="E337" s="57">
        <f t="shared" si="45"/>
        <v>0.21248407643312101</v>
      </c>
      <c r="F337" s="18"/>
      <c r="G337" s="67">
        <f t="shared" si="43"/>
        <v>5.0955414012738849E-2</v>
      </c>
    </row>
    <row r="338" spans="1:7" outlineLevel="3">
      <c r="A338" s="4" t="s">
        <v>593</v>
      </c>
      <c r="B338" s="36" t="s">
        <v>594</v>
      </c>
      <c r="C338" s="45">
        <v>0.16</v>
      </c>
      <c r="D338" s="16">
        <f t="shared" si="44"/>
        <v>3.836930455635492E-2</v>
      </c>
      <c r="E338" s="57">
        <f t="shared" si="45"/>
        <v>0.21248407643312101</v>
      </c>
      <c r="F338" s="18"/>
      <c r="G338" s="67">
        <f t="shared" si="43"/>
        <v>5.0955414012738849E-2</v>
      </c>
    </row>
    <row r="339" spans="1:7" outlineLevel="2">
      <c r="A339" s="3">
        <v>2.15</v>
      </c>
      <c r="B339" s="35" t="s">
        <v>595</v>
      </c>
      <c r="C339" s="44">
        <v>1.56</v>
      </c>
      <c r="D339" s="12">
        <v>1.96</v>
      </c>
      <c r="E339" s="44">
        <v>1.96</v>
      </c>
      <c r="F339" s="26"/>
      <c r="G339" s="63">
        <f>C339/$C$188</f>
        <v>0.02</v>
      </c>
    </row>
    <row r="340" spans="1:7" outlineLevel="3">
      <c r="A340" s="4" t="s">
        <v>596</v>
      </c>
      <c r="B340" s="36" t="s">
        <v>575</v>
      </c>
      <c r="C340" s="45">
        <v>1.01</v>
      </c>
      <c r="D340" s="16">
        <f>C340/$D$339</f>
        <v>0.51530612244897955</v>
      </c>
      <c r="E340" s="57">
        <f>G340*E339</f>
        <v>1.268974358974359</v>
      </c>
      <c r="F340" s="18"/>
      <c r="G340" s="68">
        <f>C340/C339</f>
        <v>0.64743589743589747</v>
      </c>
    </row>
    <row r="341" spans="1:7" outlineLevel="3">
      <c r="A341" s="4" t="s">
        <v>597</v>
      </c>
      <c r="B341" s="36" t="s">
        <v>598</v>
      </c>
      <c r="C341" s="45">
        <v>0.55000000000000004</v>
      </c>
      <c r="D341" s="16">
        <f>C341/$D$339</f>
        <v>0.28061224489795922</v>
      </c>
      <c r="E341" s="57">
        <f>G341*E339</f>
        <v>0.69102564102564101</v>
      </c>
      <c r="F341" s="18"/>
      <c r="G341" s="68">
        <f>C341/C339</f>
        <v>0.35256410256410259</v>
      </c>
    </row>
    <row r="342" spans="1:7" outlineLevel="2">
      <c r="A342" s="3">
        <v>2.16</v>
      </c>
      <c r="B342" s="35" t="s">
        <v>599</v>
      </c>
      <c r="C342" s="44">
        <v>0.78</v>
      </c>
      <c r="D342" s="12">
        <v>0.98</v>
      </c>
      <c r="E342" s="44">
        <v>0.98</v>
      </c>
      <c r="F342" s="26"/>
      <c r="G342" s="63">
        <f>C342/$C$188</f>
        <v>0.01</v>
      </c>
    </row>
    <row r="343" spans="1:7" outlineLevel="3">
      <c r="A343" s="4" t="s">
        <v>600</v>
      </c>
      <c r="B343" s="36" t="s">
        <v>450</v>
      </c>
      <c r="C343" s="45">
        <v>0.39</v>
      </c>
      <c r="D343" s="16">
        <f>C343/D342</f>
        <v>0.39795918367346939</v>
      </c>
      <c r="E343" s="57">
        <f>G343*E342</f>
        <v>0.49</v>
      </c>
      <c r="F343" s="18"/>
      <c r="G343" s="67">
        <f>C343/C342</f>
        <v>0.5</v>
      </c>
    </row>
    <row r="344" spans="1:7" outlineLevel="3">
      <c r="A344" s="4" t="s">
        <v>601</v>
      </c>
      <c r="B344" s="36" t="s">
        <v>602</v>
      </c>
      <c r="C344" s="45">
        <v>0.39</v>
      </c>
      <c r="D344" s="16">
        <f>C344/D342</f>
        <v>0.39795918367346939</v>
      </c>
      <c r="E344" s="57">
        <v>0.49</v>
      </c>
      <c r="F344" s="18"/>
      <c r="G344" s="68"/>
    </row>
    <row r="345" spans="1:7" outlineLevel="2">
      <c r="A345" s="3">
        <v>2.17</v>
      </c>
      <c r="B345" s="35" t="s">
        <v>603</v>
      </c>
      <c r="C345" s="44">
        <v>0.78</v>
      </c>
      <c r="D345" s="12">
        <v>0.98</v>
      </c>
      <c r="E345" s="44">
        <v>0.98</v>
      </c>
      <c r="F345" s="26"/>
      <c r="G345" s="63">
        <f>C345/$C$188</f>
        <v>0.01</v>
      </c>
    </row>
    <row r="346" spans="1:7" outlineLevel="3">
      <c r="A346" s="4" t="s">
        <v>604</v>
      </c>
      <c r="B346" s="36" t="s">
        <v>605</v>
      </c>
      <c r="C346" s="45">
        <v>0.78</v>
      </c>
      <c r="D346" s="16">
        <f>C346/D345</f>
        <v>0.79591836734693877</v>
      </c>
      <c r="E346" s="57">
        <v>0.98</v>
      </c>
      <c r="F346" s="18"/>
      <c r="G346" s="69"/>
    </row>
    <row r="347" spans="1:7" outlineLevel="2">
      <c r="A347" s="3">
        <v>2.1800000000000002</v>
      </c>
      <c r="B347" s="35" t="s">
        <v>606</v>
      </c>
      <c r="C347" s="44">
        <v>0.78</v>
      </c>
      <c r="D347" s="14">
        <v>0</v>
      </c>
      <c r="E347" s="53">
        <v>0</v>
      </c>
      <c r="F347" s="27"/>
      <c r="G347" s="63">
        <f>C347/$C$188</f>
        <v>0.01</v>
      </c>
    </row>
    <row r="348" spans="1:7" outlineLevel="3">
      <c r="A348" s="4" t="s">
        <v>607</v>
      </c>
      <c r="B348" s="36" t="s">
        <v>608</v>
      </c>
      <c r="C348" s="45">
        <v>0.78</v>
      </c>
      <c r="D348" s="11">
        <v>0</v>
      </c>
      <c r="E348" s="59">
        <v>0</v>
      </c>
      <c r="F348" s="11"/>
    </row>
    <row r="349" spans="1:7" outlineLevel="1">
      <c r="A349" s="2">
        <v>3</v>
      </c>
      <c r="B349" s="34" t="s">
        <v>609</v>
      </c>
      <c r="C349" s="43">
        <v>1</v>
      </c>
      <c r="D349" s="13">
        <v>1</v>
      </c>
      <c r="E349" s="43">
        <v>1</v>
      </c>
      <c r="F349" s="23"/>
      <c r="G349" s="70"/>
    </row>
    <row r="350" spans="1:7" outlineLevel="2">
      <c r="A350" s="7">
        <v>3.1</v>
      </c>
      <c r="B350" s="39" t="s">
        <v>610</v>
      </c>
      <c r="C350" s="48">
        <v>1</v>
      </c>
      <c r="D350" s="15">
        <f>C350/D349</f>
        <v>1</v>
      </c>
      <c r="E350" s="48">
        <v>1</v>
      </c>
      <c r="F350" s="29"/>
      <c r="G350" s="71"/>
    </row>
    <row r="351" spans="1:7" outlineLevel="1">
      <c r="A351" s="2">
        <v>4</v>
      </c>
      <c r="B351" s="34" t="s">
        <v>611</v>
      </c>
      <c r="C351" s="43">
        <v>1</v>
      </c>
      <c r="D351" s="13">
        <v>1</v>
      </c>
      <c r="E351" s="43">
        <v>1</v>
      </c>
      <c r="F351" s="23"/>
      <c r="G351" s="70"/>
    </row>
    <row r="352" spans="1:7" outlineLevel="2">
      <c r="A352" s="7">
        <v>4.0999999999999996</v>
      </c>
      <c r="B352" s="39" t="s">
        <v>612</v>
      </c>
      <c r="C352" s="48">
        <v>1</v>
      </c>
      <c r="D352" s="15">
        <f>C352/D351</f>
        <v>1</v>
      </c>
      <c r="E352" s="48">
        <v>1</v>
      </c>
      <c r="F352" s="29"/>
      <c r="G352" s="71"/>
    </row>
    <row r="353" spans="1:7" outlineLevel="1">
      <c r="A353" s="2">
        <v>5</v>
      </c>
      <c r="B353" s="34" t="s">
        <v>613</v>
      </c>
      <c r="C353" s="43">
        <v>3</v>
      </c>
      <c r="D353" s="13">
        <v>3</v>
      </c>
      <c r="E353" s="43">
        <v>3</v>
      </c>
      <c r="F353" s="23"/>
      <c r="G353" s="70"/>
    </row>
    <row r="354" spans="1:7" outlineLevel="2">
      <c r="A354" s="7">
        <v>5.0999999999999996</v>
      </c>
      <c r="B354" s="39" t="s">
        <v>614</v>
      </c>
      <c r="C354" s="48">
        <v>3</v>
      </c>
      <c r="D354" s="15">
        <f>C354/D353</f>
        <v>1</v>
      </c>
      <c r="E354" s="48">
        <v>1</v>
      </c>
      <c r="F354" s="29"/>
      <c r="G354" s="71"/>
    </row>
    <row r="355" spans="1:7" outlineLevel="1">
      <c r="A355" s="2">
        <v>6</v>
      </c>
      <c r="B355" s="34" t="s">
        <v>615</v>
      </c>
      <c r="C355" s="43">
        <v>1</v>
      </c>
      <c r="D355" s="13">
        <v>1</v>
      </c>
      <c r="E355" s="43">
        <v>1</v>
      </c>
      <c r="F355" s="23"/>
      <c r="G355" s="70"/>
    </row>
    <row r="356" spans="1:7" outlineLevel="2">
      <c r="A356" s="7">
        <v>6.1</v>
      </c>
      <c r="B356" s="39" t="s">
        <v>616</v>
      </c>
      <c r="C356" s="48">
        <v>1</v>
      </c>
      <c r="D356" s="15">
        <f>C356/D355</f>
        <v>1</v>
      </c>
      <c r="E356" s="48">
        <v>1</v>
      </c>
      <c r="F356" s="29"/>
      <c r="G356" s="71"/>
    </row>
    <row r="357" spans="1:7" outlineLevel="1">
      <c r="A357" s="2">
        <v>7</v>
      </c>
      <c r="B357" s="34" t="s">
        <v>617</v>
      </c>
      <c r="C357" s="43">
        <v>1</v>
      </c>
      <c r="D357" s="13">
        <v>1</v>
      </c>
      <c r="E357" s="43">
        <v>1</v>
      </c>
      <c r="F357" s="23"/>
      <c r="G357" s="70"/>
    </row>
    <row r="358" spans="1:7" outlineLevel="2">
      <c r="A358" s="7">
        <v>7.1</v>
      </c>
      <c r="B358" s="39" t="s">
        <v>618</v>
      </c>
      <c r="C358" s="48">
        <v>1</v>
      </c>
      <c r="D358" s="15">
        <f>C358/D357</f>
        <v>1</v>
      </c>
      <c r="E358" s="48">
        <v>1</v>
      </c>
      <c r="F358" s="29"/>
      <c r="G358" s="71"/>
    </row>
    <row r="359" spans="1:7">
      <c r="G359" s="65"/>
    </row>
  </sheetData>
  <autoFilter ref="A1:G358" xr:uid="{00000000-0009-0000-0000-000000000000}"/>
  <pageMargins left="0.7" right="0.7" top="0.75" bottom="0.75" header="0.3" footer="0.3"/>
  <pageSetup paperSize="9" scale="40" orientation="portrait" verticalDpi="1200" r:id="rId1"/>
  <rowBreaks count="2" manualBreakCount="2">
    <brk id="90" max="5" man="1"/>
    <brk id="1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9A8F-F99F-4952-8D69-7AB106FD924B}">
  <sheetPr>
    <pageSetUpPr fitToPage="1"/>
  </sheetPr>
  <dimension ref="A1:AN48"/>
  <sheetViews>
    <sheetView showGridLines="0" tabSelected="1" view="pageBreakPreview" topLeftCell="A22" zoomScale="85" zoomScaleNormal="100" zoomScaleSheetLayoutView="85" workbookViewId="0">
      <selection activeCell="L33" sqref="L33:Q34"/>
    </sheetView>
  </sheetViews>
  <sheetFormatPr defaultColWidth="9.125" defaultRowHeight="12.75"/>
  <cols>
    <col min="1" max="1" width="1.25" style="106" customWidth="1"/>
    <col min="2" max="2" width="4.75" style="106" customWidth="1"/>
    <col min="3" max="5" width="3" style="106" customWidth="1"/>
    <col min="6" max="6" width="1.375" style="106" customWidth="1"/>
    <col min="7" max="9" width="3" style="106" customWidth="1"/>
    <col min="10" max="10" width="2.375" style="106" customWidth="1"/>
    <col min="11" max="11" width="2.125" style="106" customWidth="1"/>
    <col min="12" max="12" width="4.125" style="106" customWidth="1"/>
    <col min="13" max="13" width="3" style="106" customWidth="1"/>
    <col min="14" max="14" width="5" style="106" customWidth="1"/>
    <col min="15" max="15" width="3" style="106" customWidth="1"/>
    <col min="16" max="16" width="4.625" style="106" customWidth="1"/>
    <col min="17" max="17" width="3.125" style="106" customWidth="1"/>
    <col min="18" max="18" width="4" style="106" customWidth="1"/>
    <col min="19" max="21" width="3" style="106" customWidth="1"/>
    <col min="22" max="22" width="6.25" style="106" customWidth="1"/>
    <col min="23" max="24" width="3" style="106" customWidth="1"/>
    <col min="25" max="25" width="1.875" style="106" customWidth="1"/>
    <col min="26" max="27" width="3" style="106" customWidth="1"/>
    <col min="28" max="28" width="5.25" style="106" customWidth="1"/>
    <col min="29" max="31" width="3" style="106" customWidth="1"/>
    <col min="32" max="32" width="6.625" style="106" customWidth="1"/>
    <col min="33" max="36" width="3" style="106" customWidth="1"/>
    <col min="37" max="37" width="2.25" style="106" customWidth="1"/>
    <col min="38" max="38" width="4.75" style="106" customWidth="1"/>
    <col min="39" max="39" width="1" style="106" customWidth="1"/>
    <col min="40" max="16384" width="9.125" style="106"/>
  </cols>
  <sheetData>
    <row r="1" spans="1:40" ht="61.5" customHeight="1">
      <c r="A1" s="121" t="s">
        <v>771</v>
      </c>
      <c r="B1" s="126"/>
      <c r="C1" s="126"/>
      <c r="D1" s="126"/>
      <c r="E1" s="126"/>
      <c r="F1" s="126"/>
      <c r="G1" s="126"/>
      <c r="H1" s="126"/>
      <c r="I1" s="126"/>
      <c r="J1" s="125"/>
      <c r="K1" s="206" t="s">
        <v>770</v>
      </c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8"/>
      <c r="AC1" s="197"/>
      <c r="AD1" s="198"/>
      <c r="AE1" s="198"/>
      <c r="AF1" s="198"/>
      <c r="AG1" s="198"/>
      <c r="AH1" s="198"/>
      <c r="AI1" s="198"/>
      <c r="AJ1" s="198"/>
      <c r="AK1" s="198"/>
      <c r="AL1" s="199"/>
      <c r="AM1" s="118"/>
      <c r="AN1" s="124"/>
    </row>
    <row r="2" spans="1:40" ht="15" customHeight="1">
      <c r="A2" s="121"/>
      <c r="B2" s="123"/>
      <c r="C2" s="123"/>
      <c r="D2" s="123"/>
      <c r="E2" s="123"/>
      <c r="F2" s="123"/>
      <c r="G2" s="123"/>
      <c r="H2" s="123"/>
      <c r="I2" s="123"/>
      <c r="J2" s="122"/>
      <c r="K2" s="209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1"/>
      <c r="AC2" s="200"/>
      <c r="AD2" s="201"/>
      <c r="AE2" s="201"/>
      <c r="AF2" s="201"/>
      <c r="AG2" s="201"/>
      <c r="AH2" s="201"/>
      <c r="AI2" s="201"/>
      <c r="AJ2" s="201"/>
      <c r="AK2" s="201"/>
      <c r="AL2" s="202"/>
      <c r="AM2" s="118"/>
      <c r="AN2" s="117"/>
    </row>
    <row r="3" spans="1:40" ht="12.75" customHeight="1">
      <c r="A3" s="121"/>
      <c r="B3" s="123"/>
      <c r="C3" s="123"/>
      <c r="D3" s="123"/>
      <c r="E3" s="123"/>
      <c r="F3" s="123"/>
      <c r="G3" s="123"/>
      <c r="H3" s="123"/>
      <c r="I3" s="123"/>
      <c r="J3" s="122"/>
      <c r="K3" s="209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1"/>
      <c r="AC3" s="200"/>
      <c r="AD3" s="201"/>
      <c r="AE3" s="201"/>
      <c r="AF3" s="201"/>
      <c r="AG3" s="201"/>
      <c r="AH3" s="201"/>
      <c r="AI3" s="201"/>
      <c r="AJ3" s="201"/>
      <c r="AK3" s="201"/>
      <c r="AL3" s="202"/>
      <c r="AM3" s="118"/>
      <c r="AN3" s="117"/>
    </row>
    <row r="4" spans="1:40" ht="13.5" customHeight="1">
      <c r="A4" s="121"/>
      <c r="B4" s="123"/>
      <c r="C4" s="123"/>
      <c r="D4" s="123"/>
      <c r="E4" s="123"/>
      <c r="F4" s="123"/>
      <c r="G4" s="123"/>
      <c r="H4" s="123"/>
      <c r="I4" s="123"/>
      <c r="J4" s="122"/>
      <c r="K4" s="212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4"/>
      <c r="AC4" s="200"/>
      <c r="AD4" s="201"/>
      <c r="AE4" s="201"/>
      <c r="AF4" s="201"/>
      <c r="AG4" s="201"/>
      <c r="AH4" s="201"/>
      <c r="AI4" s="201"/>
      <c r="AJ4" s="201"/>
      <c r="AK4" s="201"/>
      <c r="AL4" s="202"/>
      <c r="AM4" s="118"/>
      <c r="AN4" s="117"/>
    </row>
    <row r="5" spans="1:40" ht="11.25" customHeight="1">
      <c r="A5" s="121"/>
      <c r="B5" s="123"/>
      <c r="C5" s="123"/>
      <c r="D5" s="123"/>
      <c r="E5" s="123"/>
      <c r="F5" s="123"/>
      <c r="G5" s="123"/>
      <c r="H5" s="123"/>
      <c r="I5" s="123"/>
      <c r="J5" s="122"/>
      <c r="K5" s="259" t="s">
        <v>797</v>
      </c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1"/>
      <c r="AC5" s="200"/>
      <c r="AD5" s="201"/>
      <c r="AE5" s="201"/>
      <c r="AF5" s="201"/>
      <c r="AG5" s="201"/>
      <c r="AH5" s="201"/>
      <c r="AI5" s="201"/>
      <c r="AJ5" s="201"/>
      <c r="AK5" s="201"/>
      <c r="AL5" s="202"/>
      <c r="AM5" s="118"/>
      <c r="AN5" s="117"/>
    </row>
    <row r="6" spans="1:40" ht="6.75" customHeight="1">
      <c r="A6" s="121"/>
      <c r="B6" s="120"/>
      <c r="C6" s="120"/>
      <c r="D6" s="120"/>
      <c r="E6" s="120"/>
      <c r="F6" s="120"/>
      <c r="G6" s="120"/>
      <c r="H6" s="120"/>
      <c r="I6" s="120"/>
      <c r="J6" s="119"/>
      <c r="K6" s="262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4"/>
      <c r="AC6" s="203"/>
      <c r="AD6" s="204"/>
      <c r="AE6" s="204"/>
      <c r="AF6" s="204"/>
      <c r="AG6" s="204"/>
      <c r="AH6" s="204"/>
      <c r="AI6" s="204"/>
      <c r="AJ6" s="204"/>
      <c r="AK6" s="204"/>
      <c r="AL6" s="205"/>
      <c r="AM6" s="118"/>
      <c r="AN6" s="117"/>
    </row>
    <row r="7" spans="1:40" ht="18.75" customHeight="1">
      <c r="A7" s="116"/>
      <c r="B7" s="276" t="s">
        <v>768</v>
      </c>
      <c r="C7" s="277"/>
      <c r="D7" s="277"/>
      <c r="E7" s="277"/>
      <c r="F7" s="277"/>
      <c r="G7" s="277"/>
      <c r="H7" s="277"/>
      <c r="I7" s="277"/>
      <c r="J7" s="278"/>
      <c r="K7" s="249" t="s">
        <v>767</v>
      </c>
      <c r="L7" s="249"/>
      <c r="M7" s="249" t="s">
        <v>766</v>
      </c>
      <c r="N7" s="249"/>
      <c r="O7" s="249" t="s">
        <v>765</v>
      </c>
      <c r="P7" s="249"/>
      <c r="Q7" s="249" t="s">
        <v>764</v>
      </c>
      <c r="R7" s="249"/>
      <c r="S7" s="249" t="s">
        <v>763</v>
      </c>
      <c r="T7" s="249"/>
      <c r="U7" s="249" t="s">
        <v>762</v>
      </c>
      <c r="V7" s="249"/>
      <c r="W7" s="265" t="s">
        <v>761</v>
      </c>
      <c r="X7" s="265"/>
      <c r="Y7" s="265"/>
      <c r="Z7" s="249" t="s">
        <v>760</v>
      </c>
      <c r="AA7" s="249"/>
      <c r="AB7" s="249"/>
      <c r="AC7" s="268" t="s">
        <v>759</v>
      </c>
      <c r="AD7" s="269"/>
      <c r="AE7" s="269"/>
      <c r="AF7" s="269"/>
      <c r="AG7" s="269"/>
      <c r="AH7" s="269"/>
      <c r="AI7" s="269"/>
      <c r="AJ7" s="269"/>
      <c r="AK7" s="269"/>
      <c r="AL7" s="270"/>
      <c r="AM7" s="114"/>
    </row>
    <row r="8" spans="1:40" ht="21" customHeight="1" thickBot="1">
      <c r="A8" s="115"/>
      <c r="B8" s="274" t="s">
        <v>758</v>
      </c>
      <c r="C8" s="274"/>
      <c r="D8" s="274"/>
      <c r="E8" s="274"/>
      <c r="F8" s="274"/>
      <c r="G8" s="274"/>
      <c r="H8" s="274"/>
      <c r="I8" s="274"/>
      <c r="J8" s="275"/>
      <c r="K8" s="250" t="s">
        <v>757</v>
      </c>
      <c r="L8" s="252"/>
      <c r="M8" s="266" t="s">
        <v>756</v>
      </c>
      <c r="N8" s="267"/>
      <c r="O8" s="250" t="s">
        <v>755</v>
      </c>
      <c r="P8" s="252"/>
      <c r="Q8" s="266" t="s">
        <v>754</v>
      </c>
      <c r="R8" s="267"/>
      <c r="S8" s="250" t="s">
        <v>794</v>
      </c>
      <c r="T8" s="252"/>
      <c r="U8" s="250" t="s">
        <v>795</v>
      </c>
      <c r="V8" s="252"/>
      <c r="W8" s="253" t="s">
        <v>796</v>
      </c>
      <c r="X8" s="254"/>
      <c r="Y8" s="255"/>
      <c r="Z8" s="250" t="s">
        <v>798</v>
      </c>
      <c r="AA8" s="251"/>
      <c r="AB8" s="252"/>
      <c r="AC8" s="271"/>
      <c r="AD8" s="272"/>
      <c r="AE8" s="272"/>
      <c r="AF8" s="272"/>
      <c r="AG8" s="272"/>
      <c r="AH8" s="272"/>
      <c r="AI8" s="272"/>
      <c r="AJ8" s="272"/>
      <c r="AK8" s="272"/>
      <c r="AL8" s="273"/>
      <c r="AM8" s="114"/>
    </row>
    <row r="9" spans="1:40" ht="15" customHeight="1" thickBot="1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</row>
    <row r="10" spans="1:40" ht="23.1" customHeight="1">
      <c r="A10" s="150"/>
      <c r="B10" s="243" t="s">
        <v>787</v>
      </c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5"/>
      <c r="AM10" s="149"/>
    </row>
    <row r="11" spans="1:40" ht="23.1" customHeight="1">
      <c r="A11" s="149"/>
      <c r="B11" s="246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8"/>
      <c r="AM11" s="149"/>
    </row>
    <row r="12" spans="1:40" ht="23.1" customHeight="1">
      <c r="A12" s="149"/>
      <c r="B12" s="246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8"/>
      <c r="AM12" s="149"/>
    </row>
    <row r="13" spans="1:40" ht="23.1" customHeight="1">
      <c r="A13" s="149"/>
      <c r="B13" s="246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8"/>
      <c r="AM13" s="149"/>
    </row>
    <row r="14" spans="1:40" ht="23.1" customHeight="1">
      <c r="A14" s="149"/>
      <c r="B14" s="246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8"/>
      <c r="AM14" s="149"/>
    </row>
    <row r="15" spans="1:40" ht="23.1" customHeight="1">
      <c r="A15" s="149"/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8"/>
      <c r="AM15" s="149"/>
    </row>
    <row r="16" spans="1:40" ht="23.1" customHeight="1">
      <c r="A16" s="149"/>
      <c r="B16" s="246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8"/>
      <c r="AM16" s="149"/>
    </row>
    <row r="17" spans="1:39" ht="23.1" customHeight="1">
      <c r="A17" s="149"/>
      <c r="B17" s="226" t="s">
        <v>786</v>
      </c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8"/>
      <c r="AM17" s="149"/>
    </row>
    <row r="18" spans="1:39" ht="23.1" customHeight="1">
      <c r="A18" s="149"/>
      <c r="B18" s="229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1"/>
      <c r="AM18" s="149"/>
    </row>
    <row r="19" spans="1:39" ht="23.1" customHeight="1">
      <c r="A19" s="149"/>
      <c r="B19" s="229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1"/>
      <c r="AM19" s="149"/>
    </row>
    <row r="20" spans="1:39" ht="23.1" customHeight="1">
      <c r="A20" s="149"/>
      <c r="B20" s="229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1"/>
      <c r="AM20" s="149"/>
    </row>
    <row r="21" spans="1:39" ht="23.1" customHeight="1">
      <c r="A21" s="148"/>
      <c r="B21" s="229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1"/>
      <c r="AM21" s="111"/>
    </row>
    <row r="22" spans="1:39" ht="23.1" customHeight="1">
      <c r="A22" s="111"/>
      <c r="B22" s="229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1"/>
      <c r="AM22" s="111"/>
    </row>
    <row r="23" spans="1:39" ht="23.1" customHeight="1">
      <c r="A23" s="111"/>
      <c r="B23" s="229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1"/>
      <c r="AM23" s="111"/>
    </row>
    <row r="24" spans="1:39" ht="23.1" customHeight="1">
      <c r="A24" s="111"/>
      <c r="B24" s="232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4"/>
      <c r="AM24" s="111"/>
    </row>
    <row r="25" spans="1:39" ht="23.1" customHeight="1">
      <c r="A25" s="111"/>
      <c r="B25" s="217"/>
      <c r="C25" s="196"/>
      <c r="D25" s="196"/>
      <c r="E25" s="196"/>
      <c r="F25" s="196"/>
      <c r="G25" s="190"/>
      <c r="H25" s="191"/>
      <c r="I25" s="191"/>
      <c r="J25" s="191"/>
      <c r="K25" s="192"/>
      <c r="L25" s="239"/>
      <c r="M25" s="239"/>
      <c r="N25" s="239"/>
      <c r="O25" s="239"/>
      <c r="P25" s="239"/>
      <c r="Q25" s="240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196"/>
      <c r="AH25" s="196"/>
      <c r="AI25" s="196"/>
      <c r="AJ25" s="196"/>
      <c r="AK25" s="196"/>
      <c r="AL25" s="237"/>
      <c r="AM25" s="111"/>
    </row>
    <row r="26" spans="1:39" ht="23.1" customHeight="1">
      <c r="A26" s="111"/>
      <c r="B26" s="217"/>
      <c r="C26" s="196"/>
      <c r="D26" s="196"/>
      <c r="E26" s="196"/>
      <c r="F26" s="196"/>
      <c r="G26" s="193"/>
      <c r="H26" s="194"/>
      <c r="I26" s="194"/>
      <c r="J26" s="194"/>
      <c r="K26" s="195"/>
      <c r="L26" s="241"/>
      <c r="M26" s="241"/>
      <c r="N26" s="241"/>
      <c r="O26" s="241"/>
      <c r="P26" s="241"/>
      <c r="Q26" s="242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237"/>
      <c r="AM26" s="111"/>
    </row>
    <row r="27" spans="1:39" ht="23.1" customHeight="1">
      <c r="A27" s="111"/>
      <c r="B27" s="215"/>
      <c r="C27" s="216"/>
      <c r="D27" s="216"/>
      <c r="E27" s="216"/>
      <c r="F27" s="216"/>
      <c r="G27" s="184"/>
      <c r="H27" s="185"/>
      <c r="I27" s="185"/>
      <c r="J27" s="185"/>
      <c r="K27" s="186"/>
      <c r="L27" s="184"/>
      <c r="M27" s="185"/>
      <c r="N27" s="185"/>
      <c r="O27" s="185"/>
      <c r="P27" s="185"/>
      <c r="Q27" s="186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238"/>
      <c r="AM27" s="111"/>
    </row>
    <row r="28" spans="1:39" ht="4.5" customHeight="1">
      <c r="A28" s="111"/>
      <c r="B28" s="215"/>
      <c r="C28" s="216"/>
      <c r="D28" s="216"/>
      <c r="E28" s="216"/>
      <c r="F28" s="216"/>
      <c r="G28" s="187"/>
      <c r="H28" s="188"/>
      <c r="I28" s="188"/>
      <c r="J28" s="188"/>
      <c r="K28" s="189"/>
      <c r="L28" s="187"/>
      <c r="M28" s="188"/>
      <c r="N28" s="188"/>
      <c r="O28" s="188"/>
      <c r="P28" s="188"/>
      <c r="Q28" s="189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238"/>
      <c r="AM28" s="111"/>
    </row>
    <row r="29" spans="1:39" ht="23.1" customHeight="1">
      <c r="A29" s="111"/>
      <c r="B29" s="215"/>
      <c r="C29" s="216"/>
      <c r="D29" s="216"/>
      <c r="E29" s="216"/>
      <c r="F29" s="216"/>
      <c r="G29" s="184"/>
      <c r="H29" s="185"/>
      <c r="I29" s="185"/>
      <c r="J29" s="185"/>
      <c r="K29" s="186"/>
      <c r="L29" s="184"/>
      <c r="M29" s="185"/>
      <c r="N29" s="185"/>
      <c r="O29" s="185"/>
      <c r="P29" s="185"/>
      <c r="Q29" s="186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218"/>
      <c r="AH29" s="218"/>
      <c r="AI29" s="218"/>
      <c r="AJ29" s="218"/>
      <c r="AK29" s="218"/>
      <c r="AL29" s="219"/>
      <c r="AM29" s="111"/>
    </row>
    <row r="30" spans="1:39" ht="3" customHeight="1">
      <c r="A30" s="111"/>
      <c r="B30" s="215"/>
      <c r="C30" s="216"/>
      <c r="D30" s="216"/>
      <c r="E30" s="216"/>
      <c r="F30" s="216"/>
      <c r="G30" s="187"/>
      <c r="H30" s="188"/>
      <c r="I30" s="188"/>
      <c r="J30" s="188"/>
      <c r="K30" s="189"/>
      <c r="L30" s="187"/>
      <c r="M30" s="188"/>
      <c r="N30" s="188"/>
      <c r="O30" s="188"/>
      <c r="P30" s="188"/>
      <c r="Q30" s="189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218"/>
      <c r="AH30" s="218"/>
      <c r="AI30" s="218"/>
      <c r="AJ30" s="218"/>
      <c r="AK30" s="218"/>
      <c r="AL30" s="219"/>
      <c r="AM30" s="111"/>
    </row>
    <row r="31" spans="1:39" ht="23.1" customHeight="1">
      <c r="A31" s="111"/>
      <c r="B31" s="215"/>
      <c r="C31" s="216"/>
      <c r="D31" s="216"/>
      <c r="E31" s="216"/>
      <c r="F31" s="216"/>
      <c r="G31" s="184"/>
      <c r="H31" s="185"/>
      <c r="I31" s="185"/>
      <c r="J31" s="185"/>
      <c r="K31" s="186"/>
      <c r="L31" s="184"/>
      <c r="M31" s="185"/>
      <c r="N31" s="185"/>
      <c r="O31" s="185"/>
      <c r="P31" s="185"/>
      <c r="Q31" s="186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218"/>
      <c r="AH31" s="218"/>
      <c r="AI31" s="218"/>
      <c r="AJ31" s="218"/>
      <c r="AK31" s="218"/>
      <c r="AL31" s="219"/>
      <c r="AM31" s="111"/>
    </row>
    <row r="32" spans="1:39" ht="5.25" customHeight="1">
      <c r="A32" s="111"/>
      <c r="B32" s="215"/>
      <c r="C32" s="216"/>
      <c r="D32" s="216"/>
      <c r="E32" s="216"/>
      <c r="F32" s="216"/>
      <c r="G32" s="187"/>
      <c r="H32" s="188"/>
      <c r="I32" s="188"/>
      <c r="J32" s="188"/>
      <c r="K32" s="189"/>
      <c r="L32" s="187"/>
      <c r="M32" s="188"/>
      <c r="N32" s="188"/>
      <c r="O32" s="188"/>
      <c r="P32" s="188"/>
      <c r="Q32" s="189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218"/>
      <c r="AH32" s="218"/>
      <c r="AI32" s="218"/>
      <c r="AJ32" s="218"/>
      <c r="AK32" s="218"/>
      <c r="AL32" s="219"/>
      <c r="AM32" s="111"/>
    </row>
    <row r="33" spans="1:39" ht="20.25" customHeight="1">
      <c r="A33" s="111"/>
      <c r="B33" s="215" t="s">
        <v>750</v>
      </c>
      <c r="C33" s="216"/>
      <c r="D33" s="216"/>
      <c r="E33" s="216"/>
      <c r="F33" s="216"/>
      <c r="G33" s="220" t="s">
        <v>801</v>
      </c>
      <c r="H33" s="221"/>
      <c r="I33" s="221"/>
      <c r="J33" s="221"/>
      <c r="K33" s="222"/>
      <c r="L33" s="184" t="s">
        <v>803</v>
      </c>
      <c r="M33" s="185"/>
      <c r="N33" s="185"/>
      <c r="O33" s="185"/>
      <c r="P33" s="185"/>
      <c r="Q33" s="186"/>
      <c r="R33" s="183" t="s">
        <v>755</v>
      </c>
      <c r="S33" s="183"/>
      <c r="T33" s="183"/>
      <c r="U33" s="183"/>
      <c r="V33" s="183"/>
      <c r="W33" s="183" t="s">
        <v>792</v>
      </c>
      <c r="X33" s="183"/>
      <c r="Y33" s="183"/>
      <c r="Z33" s="183"/>
      <c r="AA33" s="183"/>
      <c r="AB33" s="183" t="s">
        <v>793</v>
      </c>
      <c r="AC33" s="183"/>
      <c r="AD33" s="183"/>
      <c r="AE33" s="183"/>
      <c r="AF33" s="183"/>
      <c r="AG33" s="218"/>
      <c r="AH33" s="218"/>
      <c r="AI33" s="218"/>
      <c r="AJ33" s="218"/>
      <c r="AK33" s="218"/>
      <c r="AL33" s="219"/>
      <c r="AM33" s="111"/>
    </row>
    <row r="34" spans="1:39" ht="4.5" customHeight="1">
      <c r="A34" s="111"/>
      <c r="B34" s="215"/>
      <c r="C34" s="216"/>
      <c r="D34" s="216"/>
      <c r="E34" s="216"/>
      <c r="F34" s="216"/>
      <c r="G34" s="223"/>
      <c r="H34" s="224"/>
      <c r="I34" s="224"/>
      <c r="J34" s="224"/>
      <c r="K34" s="225"/>
      <c r="L34" s="187"/>
      <c r="M34" s="188"/>
      <c r="N34" s="188"/>
      <c r="O34" s="188"/>
      <c r="P34" s="188"/>
      <c r="Q34" s="189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218"/>
      <c r="AH34" s="218"/>
      <c r="AI34" s="218"/>
      <c r="AJ34" s="218"/>
      <c r="AK34" s="218"/>
      <c r="AL34" s="219"/>
      <c r="AM34" s="111"/>
    </row>
    <row r="35" spans="1:39" ht="20.25" customHeight="1">
      <c r="A35" s="111"/>
      <c r="B35" s="215" t="s">
        <v>751</v>
      </c>
      <c r="C35" s="216"/>
      <c r="D35" s="216"/>
      <c r="E35" s="216"/>
      <c r="F35" s="216"/>
      <c r="G35" s="220" t="s">
        <v>802</v>
      </c>
      <c r="H35" s="221"/>
      <c r="I35" s="221"/>
      <c r="J35" s="221"/>
      <c r="K35" s="222"/>
      <c r="L35" s="184" t="s">
        <v>785</v>
      </c>
      <c r="M35" s="185"/>
      <c r="N35" s="185"/>
      <c r="O35" s="185"/>
      <c r="P35" s="185"/>
      <c r="Q35" s="186"/>
      <c r="R35" s="183" t="s">
        <v>755</v>
      </c>
      <c r="S35" s="183"/>
      <c r="T35" s="183"/>
      <c r="U35" s="183"/>
      <c r="V35" s="183"/>
      <c r="W35" s="183" t="s">
        <v>792</v>
      </c>
      <c r="X35" s="183"/>
      <c r="Y35" s="183"/>
      <c r="Z35" s="183"/>
      <c r="AA35" s="183"/>
      <c r="AB35" s="183" t="s">
        <v>793</v>
      </c>
      <c r="AC35" s="183"/>
      <c r="AD35" s="183"/>
      <c r="AE35" s="183"/>
      <c r="AF35" s="183"/>
      <c r="AG35" s="218"/>
      <c r="AH35" s="218"/>
      <c r="AI35" s="218"/>
      <c r="AJ35" s="218"/>
      <c r="AK35" s="218"/>
      <c r="AL35" s="219"/>
      <c r="AM35" s="111"/>
    </row>
    <row r="36" spans="1:39" ht="4.5" customHeight="1">
      <c r="A36" s="111"/>
      <c r="B36" s="215"/>
      <c r="C36" s="216"/>
      <c r="D36" s="216"/>
      <c r="E36" s="216"/>
      <c r="F36" s="216"/>
      <c r="G36" s="223"/>
      <c r="H36" s="224"/>
      <c r="I36" s="224"/>
      <c r="J36" s="224"/>
      <c r="K36" s="225"/>
      <c r="L36" s="187"/>
      <c r="M36" s="188"/>
      <c r="N36" s="188"/>
      <c r="O36" s="188"/>
      <c r="P36" s="188"/>
      <c r="Q36" s="189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218"/>
      <c r="AH36" s="218"/>
      <c r="AI36" s="218"/>
      <c r="AJ36" s="218"/>
      <c r="AK36" s="218"/>
      <c r="AL36" s="219"/>
      <c r="AM36" s="111"/>
    </row>
    <row r="37" spans="1:39" ht="20.25" customHeight="1">
      <c r="A37" s="111"/>
      <c r="B37" s="217" t="s">
        <v>784</v>
      </c>
      <c r="C37" s="196"/>
      <c r="D37" s="196"/>
      <c r="E37" s="196"/>
      <c r="F37" s="196"/>
      <c r="G37" s="190" t="s">
        <v>783</v>
      </c>
      <c r="H37" s="191"/>
      <c r="I37" s="191"/>
      <c r="J37" s="191"/>
      <c r="K37" s="192"/>
      <c r="L37" s="190" t="s">
        <v>782</v>
      </c>
      <c r="M37" s="191"/>
      <c r="N37" s="191"/>
      <c r="O37" s="191"/>
      <c r="P37" s="191"/>
      <c r="Q37" s="192"/>
      <c r="R37" s="196" t="s">
        <v>781</v>
      </c>
      <c r="S37" s="196"/>
      <c r="T37" s="196"/>
      <c r="U37" s="196"/>
      <c r="V37" s="196"/>
      <c r="W37" s="196" t="s">
        <v>780</v>
      </c>
      <c r="X37" s="196"/>
      <c r="Y37" s="196"/>
      <c r="Z37" s="196"/>
      <c r="AA37" s="196"/>
      <c r="AB37" s="196" t="s">
        <v>779</v>
      </c>
      <c r="AC37" s="196"/>
      <c r="AD37" s="196"/>
      <c r="AE37" s="196"/>
      <c r="AF37" s="196"/>
      <c r="AG37" s="196" t="s">
        <v>778</v>
      </c>
      <c r="AH37" s="196"/>
      <c r="AI37" s="196"/>
      <c r="AJ37" s="196"/>
      <c r="AK37" s="196"/>
      <c r="AL37" s="237"/>
      <c r="AM37" s="111"/>
    </row>
    <row r="38" spans="1:39" ht="4.5" customHeight="1">
      <c r="A38" s="111"/>
      <c r="B38" s="217"/>
      <c r="C38" s="196"/>
      <c r="D38" s="196"/>
      <c r="E38" s="196"/>
      <c r="F38" s="196"/>
      <c r="G38" s="193"/>
      <c r="H38" s="194"/>
      <c r="I38" s="194"/>
      <c r="J38" s="194"/>
      <c r="K38" s="195"/>
      <c r="L38" s="193"/>
      <c r="M38" s="194"/>
      <c r="N38" s="194"/>
      <c r="O38" s="194"/>
      <c r="P38" s="194"/>
      <c r="Q38" s="195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237"/>
      <c r="AM38" s="111"/>
    </row>
    <row r="39" spans="1:39" ht="23.1" customHeight="1">
      <c r="A39" s="147"/>
      <c r="B39" s="146"/>
      <c r="C39" s="145"/>
      <c r="D39" s="143"/>
      <c r="E39" s="143"/>
      <c r="F39" s="143"/>
      <c r="G39" s="143"/>
      <c r="H39" s="143"/>
      <c r="I39" s="143"/>
      <c r="J39" s="143"/>
      <c r="K39" s="143"/>
      <c r="L39" s="144" t="s">
        <v>777</v>
      </c>
      <c r="M39" s="143"/>
      <c r="N39" s="143"/>
      <c r="O39" s="143"/>
      <c r="P39" s="143"/>
      <c r="Q39" s="143"/>
      <c r="R39" s="143" t="s">
        <v>776</v>
      </c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2"/>
      <c r="AM39" s="141"/>
    </row>
    <row r="40" spans="1:39" ht="23.1" customHeight="1">
      <c r="A40" s="109"/>
      <c r="B40" s="140" t="s">
        <v>775</v>
      </c>
      <c r="C40" s="139"/>
      <c r="D40" s="137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7"/>
      <c r="AM40" s="131"/>
    </row>
    <row r="41" spans="1:39" ht="22.5" customHeight="1">
      <c r="A41" s="109"/>
      <c r="B41" s="138"/>
      <c r="C41" s="137"/>
      <c r="D41" s="137"/>
      <c r="E41" s="256" t="s">
        <v>774</v>
      </c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7"/>
      <c r="AM41" s="131"/>
    </row>
    <row r="42" spans="1:39" ht="22.5" customHeight="1">
      <c r="A42" s="109"/>
      <c r="B42" s="138"/>
      <c r="C42" s="137"/>
      <c r="D42" s="137"/>
      <c r="E42" s="256" t="s">
        <v>773</v>
      </c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7"/>
      <c r="AM42" s="131"/>
    </row>
    <row r="43" spans="1:39" ht="22.5" customHeight="1">
      <c r="A43" s="109"/>
      <c r="B43" s="138"/>
      <c r="C43" s="137"/>
      <c r="D43" s="137"/>
      <c r="E43" s="256" t="s">
        <v>772</v>
      </c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136"/>
    </row>
    <row r="44" spans="1:39" ht="22.5" customHeight="1">
      <c r="A44" s="109"/>
      <c r="B44" s="138"/>
      <c r="C44" s="137"/>
      <c r="D44" s="137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136"/>
    </row>
    <row r="45" spans="1:39" ht="22.5" customHeight="1">
      <c r="A45" s="109"/>
      <c r="B45" s="135"/>
      <c r="C45" s="134"/>
      <c r="D45" s="134"/>
      <c r="E45" s="134"/>
      <c r="F45" s="134"/>
      <c r="G45" s="134"/>
      <c r="H45" s="134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2"/>
      <c r="AM45" s="131"/>
    </row>
    <row r="46" spans="1:39">
      <c r="B46" s="130"/>
      <c r="AL46" s="116"/>
    </row>
    <row r="47" spans="1:39" ht="13.5" thickBot="1">
      <c r="B47" s="129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7"/>
    </row>
    <row r="48" spans="1:39" ht="9.75" customHeight="1"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</row>
  </sheetData>
  <mergeCells count="83"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AC7:AL8"/>
    <mergeCell ref="B8:J8"/>
    <mergeCell ref="M7:N7"/>
    <mergeCell ref="B7:J7"/>
    <mergeCell ref="K8:L8"/>
    <mergeCell ref="M8:N8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7:L7"/>
    <mergeCell ref="Z8:AB8"/>
    <mergeCell ref="O8:P8"/>
    <mergeCell ref="U8:V8"/>
    <mergeCell ref="Q7:R7"/>
    <mergeCell ref="W8:Y8"/>
    <mergeCell ref="O7:P7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AB25:AF26"/>
    <mergeCell ref="B10:AL16"/>
    <mergeCell ref="AG31:AL32"/>
    <mergeCell ref="R31:V32"/>
    <mergeCell ref="W31:AA32"/>
    <mergeCell ref="AB31:AF32"/>
    <mergeCell ref="G31:K32"/>
    <mergeCell ref="B17:AL24"/>
    <mergeCell ref="R25:V26"/>
    <mergeCell ref="G29:K30"/>
    <mergeCell ref="L29:Q30"/>
    <mergeCell ref="B29:F30"/>
    <mergeCell ref="R27:V28"/>
    <mergeCell ref="W25:AA26"/>
    <mergeCell ref="B33:F34"/>
    <mergeCell ref="G33:K34"/>
    <mergeCell ref="L33:Q34"/>
    <mergeCell ref="R33:V34"/>
    <mergeCell ref="W35:AA36"/>
    <mergeCell ref="AC1:AL6"/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AG29:AL30"/>
    <mergeCell ref="G25:K26"/>
    <mergeCell ref="W29:AA30"/>
    <mergeCell ref="AB29:AF30"/>
    <mergeCell ref="R29:V30"/>
    <mergeCell ref="L27:Q28"/>
    <mergeCell ref="AB33:AF34"/>
    <mergeCell ref="AB35:AF36"/>
    <mergeCell ref="L31:Q32"/>
    <mergeCell ref="L37:Q38"/>
    <mergeCell ref="R37:V38"/>
    <mergeCell ref="W37:AA38"/>
  </mergeCells>
  <printOptions horizontalCentered="1" gridLinesSet="0"/>
  <pageMargins left="0.25" right="0.23622047244094499" top="0.54" bottom="0.143700787" header="0" footer="0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D5D1-741B-4526-B875-CB69D0C854F0}">
  <sheetPr>
    <pageSetUpPr fitToPage="1"/>
  </sheetPr>
  <dimension ref="A1:AN69"/>
  <sheetViews>
    <sheetView showGridLines="0" view="pageBreakPreview" zoomScaleNormal="100" zoomScaleSheetLayoutView="100" workbookViewId="0">
      <selection activeCell="K21" sqref="K21:M21"/>
    </sheetView>
  </sheetViews>
  <sheetFormatPr defaultColWidth="9.125" defaultRowHeight="12.75"/>
  <cols>
    <col min="1" max="1" width="1.375" style="106" customWidth="1"/>
    <col min="2" max="11" width="3" style="106" customWidth="1"/>
    <col min="12" max="12" width="3.75" style="106" customWidth="1"/>
    <col min="13" max="13" width="3" style="106" customWidth="1"/>
    <col min="14" max="14" width="4.25" style="106" customWidth="1"/>
    <col min="15" max="15" width="3" style="106" customWidth="1"/>
    <col min="16" max="16" width="4.375" style="106" customWidth="1"/>
    <col min="17" max="17" width="3" style="106" customWidth="1"/>
    <col min="18" max="18" width="4" style="106" customWidth="1"/>
    <col min="19" max="19" width="3" style="106" customWidth="1"/>
    <col min="20" max="20" width="2.875" style="106" customWidth="1"/>
    <col min="21" max="21" width="3" style="106" customWidth="1"/>
    <col min="22" max="22" width="5.125" style="106" customWidth="1"/>
    <col min="23" max="36" width="3" style="106" customWidth="1"/>
    <col min="37" max="37" width="2.375" style="106" customWidth="1"/>
    <col min="38" max="38" width="2" style="106" customWidth="1"/>
    <col min="39" max="39" width="1.25" style="106" customWidth="1"/>
    <col min="40" max="40" width="5.375" style="106" customWidth="1"/>
    <col min="41" max="42" width="9.125" style="106" customWidth="1"/>
    <col min="43" max="16384" width="9.125" style="106"/>
  </cols>
  <sheetData>
    <row r="1" spans="1:40" ht="61.5" customHeight="1">
      <c r="A1" s="121" t="s">
        <v>771</v>
      </c>
      <c r="B1" s="126"/>
      <c r="C1" s="126"/>
      <c r="D1" s="126"/>
      <c r="E1" s="126"/>
      <c r="F1" s="126"/>
      <c r="G1" s="126"/>
      <c r="H1" s="126"/>
      <c r="I1" s="126"/>
      <c r="J1" s="125"/>
      <c r="K1" s="206" t="s">
        <v>770</v>
      </c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8"/>
      <c r="AC1" s="197"/>
      <c r="AD1" s="198"/>
      <c r="AE1" s="198"/>
      <c r="AF1" s="198"/>
      <c r="AG1" s="198"/>
      <c r="AH1" s="198"/>
      <c r="AI1" s="198"/>
      <c r="AJ1" s="198"/>
      <c r="AK1" s="198"/>
      <c r="AL1" s="199"/>
      <c r="AM1" s="118"/>
      <c r="AN1" s="124"/>
    </row>
    <row r="2" spans="1:40" ht="15" customHeight="1">
      <c r="A2" s="121"/>
      <c r="B2" s="123"/>
      <c r="C2" s="123"/>
      <c r="D2" s="123"/>
      <c r="E2" s="123"/>
      <c r="F2" s="123"/>
      <c r="G2" s="123"/>
      <c r="H2" s="123"/>
      <c r="I2" s="123"/>
      <c r="J2" s="122"/>
      <c r="K2" s="209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1"/>
      <c r="AC2" s="200"/>
      <c r="AD2" s="201"/>
      <c r="AE2" s="201"/>
      <c r="AF2" s="201"/>
      <c r="AG2" s="201"/>
      <c r="AH2" s="201"/>
      <c r="AI2" s="201"/>
      <c r="AJ2" s="201"/>
      <c r="AK2" s="201"/>
      <c r="AL2" s="202"/>
      <c r="AM2" s="118"/>
      <c r="AN2" s="117"/>
    </row>
    <row r="3" spans="1:40" ht="11.25" customHeight="1">
      <c r="A3" s="121"/>
      <c r="B3" s="123"/>
      <c r="C3" s="123"/>
      <c r="D3" s="123"/>
      <c r="E3" s="123"/>
      <c r="F3" s="123"/>
      <c r="G3" s="123"/>
      <c r="H3" s="123"/>
      <c r="I3" s="123"/>
      <c r="J3" s="122"/>
      <c r="K3" s="286" t="s">
        <v>797</v>
      </c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1"/>
      <c r="AC3" s="200"/>
      <c r="AD3" s="201"/>
      <c r="AE3" s="201"/>
      <c r="AF3" s="201"/>
      <c r="AG3" s="201"/>
      <c r="AH3" s="201"/>
      <c r="AI3" s="201"/>
      <c r="AJ3" s="201"/>
      <c r="AK3" s="201"/>
      <c r="AL3" s="202"/>
      <c r="AM3" s="118"/>
      <c r="AN3" s="117"/>
    </row>
    <row r="4" spans="1:40" ht="6.75" customHeight="1">
      <c r="A4" s="121"/>
      <c r="B4" s="120"/>
      <c r="C4" s="120"/>
      <c r="D4" s="120"/>
      <c r="E4" s="120"/>
      <c r="F4" s="120"/>
      <c r="G4" s="120"/>
      <c r="H4" s="120"/>
      <c r="I4" s="120"/>
      <c r="J4" s="119"/>
      <c r="K4" s="262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4"/>
      <c r="AC4" s="203"/>
      <c r="AD4" s="204"/>
      <c r="AE4" s="204"/>
      <c r="AF4" s="204"/>
      <c r="AG4" s="204"/>
      <c r="AH4" s="204"/>
      <c r="AI4" s="204"/>
      <c r="AJ4" s="204"/>
      <c r="AK4" s="204"/>
      <c r="AL4" s="205"/>
      <c r="AM4" s="118"/>
      <c r="AN4" s="117"/>
    </row>
    <row r="5" spans="1:40" ht="18.75" customHeight="1">
      <c r="A5" s="116"/>
      <c r="B5" s="276" t="s">
        <v>768</v>
      </c>
      <c r="C5" s="277"/>
      <c r="D5" s="277"/>
      <c r="E5" s="277"/>
      <c r="F5" s="277"/>
      <c r="G5" s="277"/>
      <c r="H5" s="277"/>
      <c r="I5" s="277"/>
      <c r="J5" s="278"/>
      <c r="K5" s="249" t="s">
        <v>767</v>
      </c>
      <c r="L5" s="249"/>
      <c r="M5" s="249" t="s">
        <v>766</v>
      </c>
      <c r="N5" s="249"/>
      <c r="O5" s="249" t="s">
        <v>765</v>
      </c>
      <c r="P5" s="249"/>
      <c r="Q5" s="249" t="s">
        <v>764</v>
      </c>
      <c r="R5" s="249"/>
      <c r="S5" s="249" t="s">
        <v>763</v>
      </c>
      <c r="T5" s="249"/>
      <c r="U5" s="249" t="s">
        <v>762</v>
      </c>
      <c r="V5" s="249"/>
      <c r="W5" s="265" t="s">
        <v>761</v>
      </c>
      <c r="X5" s="265"/>
      <c r="Y5" s="265"/>
      <c r="Z5" s="249" t="s">
        <v>760</v>
      </c>
      <c r="AA5" s="249"/>
      <c r="AB5" s="249"/>
      <c r="AC5" s="268" t="s">
        <v>790</v>
      </c>
      <c r="AD5" s="269"/>
      <c r="AE5" s="269"/>
      <c r="AF5" s="269"/>
      <c r="AG5" s="269"/>
      <c r="AH5" s="269"/>
      <c r="AI5" s="269"/>
      <c r="AJ5" s="269"/>
      <c r="AK5" s="269"/>
      <c r="AL5" s="270"/>
      <c r="AM5" s="114"/>
    </row>
    <row r="6" spans="1:40" ht="21" customHeight="1" thickBot="1">
      <c r="A6" s="115"/>
      <c r="B6" s="274" t="s">
        <v>758</v>
      </c>
      <c r="C6" s="274"/>
      <c r="D6" s="274"/>
      <c r="E6" s="274"/>
      <c r="F6" s="274"/>
      <c r="G6" s="274"/>
      <c r="H6" s="274"/>
      <c r="I6" s="274"/>
      <c r="J6" s="275"/>
      <c r="K6" s="250" t="s">
        <v>757</v>
      </c>
      <c r="L6" s="252"/>
      <c r="M6" s="266" t="s">
        <v>756</v>
      </c>
      <c r="N6" s="267"/>
      <c r="O6" s="250" t="s">
        <v>755</v>
      </c>
      <c r="P6" s="252"/>
      <c r="Q6" s="266" t="s">
        <v>754</v>
      </c>
      <c r="R6" s="267"/>
      <c r="S6" s="250" t="s">
        <v>794</v>
      </c>
      <c r="T6" s="252"/>
      <c r="U6" s="250" t="s">
        <v>795</v>
      </c>
      <c r="V6" s="252"/>
      <c r="W6" s="253" t="s">
        <v>796</v>
      </c>
      <c r="X6" s="254"/>
      <c r="Y6" s="255"/>
      <c r="Z6" s="250" t="s">
        <v>798</v>
      </c>
      <c r="AA6" s="251"/>
      <c r="AB6" s="252"/>
      <c r="AC6" s="271"/>
      <c r="AD6" s="272"/>
      <c r="AE6" s="272"/>
      <c r="AF6" s="272"/>
      <c r="AG6" s="272"/>
      <c r="AH6" s="272"/>
      <c r="AI6" s="272"/>
      <c r="AJ6" s="272"/>
      <c r="AK6" s="272"/>
      <c r="AL6" s="273"/>
      <c r="AM6" s="114"/>
    </row>
    <row r="7" spans="1:40" ht="15" customHeight="1">
      <c r="A7" s="285" t="s">
        <v>753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113"/>
    </row>
    <row r="8" spans="1:40" ht="9.75" customHeight="1">
      <c r="A8" s="285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113"/>
    </row>
    <row r="9" spans="1:40" ht="18.75" customHeight="1">
      <c r="A9" s="279" t="s">
        <v>752</v>
      </c>
      <c r="B9" s="279"/>
      <c r="C9" s="279"/>
      <c r="D9" s="279"/>
      <c r="E9" s="279" t="s">
        <v>751</v>
      </c>
      <c r="F9" s="279"/>
      <c r="G9" s="279"/>
      <c r="H9" s="279" t="s">
        <v>750</v>
      </c>
      <c r="I9" s="279"/>
      <c r="J9" s="279"/>
      <c r="K9" s="279" t="s">
        <v>749</v>
      </c>
      <c r="L9" s="279"/>
      <c r="M9" s="279"/>
      <c r="N9" s="279" t="s">
        <v>748</v>
      </c>
      <c r="O9" s="279"/>
      <c r="P9" s="279"/>
      <c r="Q9" s="279" t="s">
        <v>747</v>
      </c>
      <c r="R9" s="279"/>
      <c r="S9" s="279"/>
      <c r="T9" s="112"/>
      <c r="U9" s="279" t="s">
        <v>752</v>
      </c>
      <c r="V9" s="279"/>
      <c r="W9" s="279"/>
      <c r="X9" s="279" t="s">
        <v>751</v>
      </c>
      <c r="Y9" s="279"/>
      <c r="Z9" s="279"/>
      <c r="AA9" s="279" t="s">
        <v>750</v>
      </c>
      <c r="AB9" s="279"/>
      <c r="AC9" s="279"/>
      <c r="AD9" s="279" t="s">
        <v>749</v>
      </c>
      <c r="AE9" s="279"/>
      <c r="AF9" s="279"/>
      <c r="AG9" s="279" t="s">
        <v>748</v>
      </c>
      <c r="AH9" s="279"/>
      <c r="AI9" s="279"/>
      <c r="AJ9" s="279" t="s">
        <v>747</v>
      </c>
      <c r="AK9" s="279"/>
      <c r="AL9" s="279"/>
      <c r="AM9" s="279"/>
    </row>
    <row r="10" spans="1:40" ht="12" customHeight="1">
      <c r="A10" s="280">
        <v>1</v>
      </c>
      <c r="B10" s="280"/>
      <c r="C10" s="280"/>
      <c r="D10" s="280"/>
      <c r="E10" s="280" t="s">
        <v>746</v>
      </c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112"/>
      <c r="U10" s="280">
        <v>61</v>
      </c>
      <c r="V10" s="280"/>
      <c r="W10" s="280"/>
      <c r="X10" s="280"/>
      <c r="Y10" s="280"/>
      <c r="Z10" s="280"/>
      <c r="AA10" s="281"/>
      <c r="AB10" s="281"/>
      <c r="AC10" s="281"/>
      <c r="AD10" s="281"/>
      <c r="AE10" s="281"/>
      <c r="AF10" s="281"/>
      <c r="AG10" s="281"/>
      <c r="AH10" s="281"/>
      <c r="AI10" s="281"/>
      <c r="AJ10" s="279"/>
      <c r="AK10" s="279"/>
      <c r="AL10" s="279"/>
      <c r="AM10" s="279"/>
    </row>
    <row r="11" spans="1:40" ht="12" customHeight="1">
      <c r="A11" s="280">
        <v>2</v>
      </c>
      <c r="B11" s="280"/>
      <c r="C11" s="280"/>
      <c r="D11" s="280"/>
      <c r="E11" s="280" t="s">
        <v>746</v>
      </c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112"/>
      <c r="U11" s="280">
        <f t="shared" ref="U11:U42" si="0">U10+1</f>
        <v>62</v>
      </c>
      <c r="V11" s="280"/>
      <c r="W11" s="280"/>
      <c r="X11" s="280"/>
      <c r="Y11" s="280"/>
      <c r="Z11" s="280"/>
      <c r="AA11" s="281"/>
      <c r="AB11" s="281"/>
      <c r="AC11" s="281"/>
      <c r="AD11" s="281"/>
      <c r="AE11" s="281"/>
      <c r="AF11" s="281"/>
      <c r="AG11" s="281"/>
      <c r="AH11" s="281"/>
      <c r="AI11" s="281"/>
      <c r="AJ11" s="279"/>
      <c r="AK11" s="279"/>
      <c r="AL11" s="279"/>
      <c r="AM11" s="279"/>
    </row>
    <row r="12" spans="1:40" ht="12" customHeight="1">
      <c r="A12" s="280">
        <v>3</v>
      </c>
      <c r="B12" s="280"/>
      <c r="C12" s="280"/>
      <c r="D12" s="280"/>
      <c r="E12" s="280" t="s">
        <v>746</v>
      </c>
      <c r="F12" s="280"/>
      <c r="G12" s="280"/>
      <c r="H12" s="280" t="s">
        <v>746</v>
      </c>
      <c r="I12" s="280"/>
      <c r="J12" s="280"/>
      <c r="K12" s="281"/>
      <c r="L12" s="281"/>
      <c r="M12" s="281"/>
      <c r="N12" s="281"/>
      <c r="O12" s="281"/>
      <c r="P12" s="281"/>
      <c r="Q12" s="281"/>
      <c r="R12" s="281"/>
      <c r="S12" s="281"/>
      <c r="T12" s="112"/>
      <c r="U12" s="280">
        <f t="shared" si="0"/>
        <v>63</v>
      </c>
      <c r="V12" s="280"/>
      <c r="W12" s="280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79"/>
      <c r="AK12" s="279"/>
      <c r="AL12" s="279"/>
      <c r="AM12" s="279"/>
    </row>
    <row r="13" spans="1:40" ht="12" customHeight="1">
      <c r="A13" s="280">
        <v>4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1"/>
      <c r="L13" s="281"/>
      <c r="M13" s="281"/>
      <c r="N13" s="280"/>
      <c r="O13" s="280"/>
      <c r="P13" s="280"/>
      <c r="Q13" s="281"/>
      <c r="R13" s="281"/>
      <c r="S13" s="281"/>
      <c r="T13" s="112"/>
      <c r="U13" s="280">
        <f t="shared" si="0"/>
        <v>64</v>
      </c>
      <c r="V13" s="280"/>
      <c r="W13" s="280"/>
      <c r="X13" s="280"/>
      <c r="Y13" s="280"/>
      <c r="Z13" s="280"/>
      <c r="AA13" s="281"/>
      <c r="AB13" s="281"/>
      <c r="AC13" s="281"/>
      <c r="AD13" s="281"/>
      <c r="AE13" s="281"/>
      <c r="AF13" s="281"/>
      <c r="AG13" s="281"/>
      <c r="AH13" s="281"/>
      <c r="AI13" s="281"/>
      <c r="AJ13" s="279"/>
      <c r="AK13" s="279"/>
      <c r="AL13" s="279"/>
      <c r="AM13" s="279"/>
    </row>
    <row r="14" spans="1:40" ht="12" customHeight="1">
      <c r="A14" s="280">
        <v>5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1"/>
      <c r="R14" s="281"/>
      <c r="S14" s="281"/>
      <c r="T14" s="112"/>
      <c r="U14" s="280">
        <f t="shared" si="0"/>
        <v>65</v>
      </c>
      <c r="V14" s="280"/>
      <c r="W14" s="280"/>
      <c r="X14" s="280"/>
      <c r="Y14" s="280"/>
      <c r="Z14" s="280"/>
      <c r="AA14" s="281"/>
      <c r="AB14" s="281"/>
      <c r="AC14" s="281"/>
      <c r="AD14" s="281"/>
      <c r="AE14" s="281"/>
      <c r="AF14" s="281"/>
      <c r="AG14" s="281"/>
      <c r="AH14" s="281"/>
      <c r="AI14" s="281"/>
      <c r="AJ14" s="279"/>
      <c r="AK14" s="279"/>
      <c r="AL14" s="279"/>
      <c r="AM14" s="279"/>
    </row>
    <row r="15" spans="1:40" ht="12" customHeight="1">
      <c r="A15" s="280">
        <v>6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1"/>
      <c r="R15" s="281"/>
      <c r="S15" s="281"/>
      <c r="T15" s="112"/>
      <c r="U15" s="280">
        <f t="shared" si="0"/>
        <v>66</v>
      </c>
      <c r="V15" s="280"/>
      <c r="W15" s="280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79"/>
      <c r="AK15" s="279"/>
      <c r="AL15" s="279"/>
      <c r="AM15" s="279"/>
    </row>
    <row r="16" spans="1:40" ht="12" customHeight="1">
      <c r="A16" s="280">
        <v>7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  <c r="L16" s="281"/>
      <c r="M16" s="281"/>
      <c r="N16" s="280"/>
      <c r="O16" s="280"/>
      <c r="P16" s="280"/>
      <c r="Q16" s="281"/>
      <c r="R16" s="281"/>
      <c r="S16" s="281"/>
      <c r="T16" s="112"/>
      <c r="U16" s="280">
        <f t="shared" si="0"/>
        <v>67</v>
      </c>
      <c r="V16" s="280"/>
      <c r="W16" s="280"/>
      <c r="X16" s="280"/>
      <c r="Y16" s="280"/>
      <c r="Z16" s="280"/>
      <c r="AA16" s="281"/>
      <c r="AB16" s="281"/>
      <c r="AC16" s="281"/>
      <c r="AD16" s="281"/>
      <c r="AE16" s="281"/>
      <c r="AF16" s="281"/>
      <c r="AG16" s="281"/>
      <c r="AH16" s="281"/>
      <c r="AI16" s="281"/>
      <c r="AJ16" s="279"/>
      <c r="AK16" s="279"/>
      <c r="AL16" s="279"/>
      <c r="AM16" s="279"/>
    </row>
    <row r="17" spans="1:39" ht="12" customHeight="1">
      <c r="A17" s="280">
        <v>8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1"/>
      <c r="R17" s="281"/>
      <c r="S17" s="281"/>
      <c r="T17" s="112"/>
      <c r="U17" s="280">
        <f t="shared" si="0"/>
        <v>68</v>
      </c>
      <c r="V17" s="280"/>
      <c r="W17" s="280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79"/>
      <c r="AK17" s="279"/>
      <c r="AL17" s="279"/>
      <c r="AM17" s="279"/>
    </row>
    <row r="18" spans="1:39" ht="12" customHeight="1">
      <c r="A18" s="280">
        <v>9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1"/>
      <c r="L18" s="281"/>
      <c r="M18" s="281"/>
      <c r="N18" s="281"/>
      <c r="O18" s="281"/>
      <c r="P18" s="281"/>
      <c r="Q18" s="281"/>
      <c r="R18" s="281"/>
      <c r="S18" s="281"/>
      <c r="T18" s="112"/>
      <c r="U18" s="280">
        <f t="shared" si="0"/>
        <v>69</v>
      </c>
      <c r="V18" s="280"/>
      <c r="W18" s="280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79"/>
      <c r="AK18" s="279"/>
      <c r="AL18" s="279"/>
      <c r="AM18" s="279"/>
    </row>
    <row r="19" spans="1:39" ht="12" customHeight="1">
      <c r="A19" s="280">
        <v>10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1"/>
      <c r="R19" s="281"/>
      <c r="S19" s="281"/>
      <c r="T19" s="112"/>
      <c r="U19" s="280">
        <f t="shared" si="0"/>
        <v>70</v>
      </c>
      <c r="V19" s="280"/>
      <c r="W19" s="280"/>
      <c r="X19" s="280"/>
      <c r="Y19" s="280"/>
      <c r="Z19" s="280"/>
      <c r="AA19" s="281"/>
      <c r="AB19" s="281"/>
      <c r="AC19" s="281"/>
      <c r="AD19" s="281"/>
      <c r="AE19" s="281"/>
      <c r="AF19" s="281"/>
      <c r="AG19" s="281"/>
      <c r="AH19" s="281"/>
      <c r="AI19" s="281"/>
      <c r="AJ19" s="279"/>
      <c r="AK19" s="279"/>
      <c r="AL19" s="279"/>
      <c r="AM19" s="279"/>
    </row>
    <row r="20" spans="1:39" ht="12" customHeight="1">
      <c r="A20" s="280">
        <v>11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1"/>
      <c r="R20" s="281"/>
      <c r="S20" s="281"/>
      <c r="T20" s="111"/>
      <c r="U20" s="280">
        <f t="shared" si="0"/>
        <v>71</v>
      </c>
      <c r="V20" s="280"/>
      <c r="W20" s="280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79"/>
      <c r="AK20" s="279"/>
      <c r="AL20" s="279"/>
      <c r="AM20" s="279"/>
    </row>
    <row r="21" spans="1:39" ht="12" customHeight="1">
      <c r="A21" s="280">
        <v>12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1"/>
      <c r="L21" s="281"/>
      <c r="M21" s="281"/>
      <c r="N21" s="280"/>
      <c r="O21" s="280"/>
      <c r="P21" s="280"/>
      <c r="Q21" s="281"/>
      <c r="R21" s="281"/>
      <c r="S21" s="281"/>
      <c r="T21" s="111"/>
      <c r="U21" s="280">
        <f t="shared" si="0"/>
        <v>72</v>
      </c>
      <c r="V21" s="280"/>
      <c r="W21" s="280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79"/>
      <c r="AK21" s="279"/>
      <c r="AL21" s="279"/>
      <c r="AM21" s="279"/>
    </row>
    <row r="22" spans="1:39" ht="12" customHeight="1">
      <c r="A22" s="280">
        <v>13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  <c r="L22" s="281"/>
      <c r="M22" s="281"/>
      <c r="N22" s="280"/>
      <c r="O22" s="280"/>
      <c r="P22" s="280"/>
      <c r="Q22" s="281"/>
      <c r="R22" s="281"/>
      <c r="S22" s="281"/>
      <c r="T22" s="111"/>
      <c r="U22" s="280">
        <f t="shared" si="0"/>
        <v>73</v>
      </c>
      <c r="V22" s="280"/>
      <c r="W22" s="280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79"/>
      <c r="AK22" s="279"/>
      <c r="AL22" s="279"/>
      <c r="AM22" s="279"/>
    </row>
    <row r="23" spans="1:39" ht="12" customHeight="1">
      <c r="A23" s="280">
        <v>14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1"/>
      <c r="L23" s="281"/>
      <c r="M23" s="281"/>
      <c r="N23" s="281"/>
      <c r="O23" s="281"/>
      <c r="P23" s="281"/>
      <c r="Q23" s="281"/>
      <c r="R23" s="281"/>
      <c r="S23" s="281"/>
      <c r="T23" s="111"/>
      <c r="U23" s="280">
        <f t="shared" si="0"/>
        <v>74</v>
      </c>
      <c r="V23" s="280"/>
      <c r="W23" s="280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79"/>
      <c r="AK23" s="279"/>
      <c r="AL23" s="279"/>
      <c r="AM23" s="279"/>
    </row>
    <row r="24" spans="1:39" ht="12" customHeight="1">
      <c r="A24" s="280">
        <v>15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1"/>
      <c r="R24" s="281"/>
      <c r="S24" s="281"/>
      <c r="T24" s="111"/>
      <c r="U24" s="280">
        <f t="shared" si="0"/>
        <v>75</v>
      </c>
      <c r="V24" s="280"/>
      <c r="W24" s="280"/>
      <c r="X24" s="280"/>
      <c r="Y24" s="280"/>
      <c r="Z24" s="280"/>
      <c r="AA24" s="281"/>
      <c r="AB24" s="281"/>
      <c r="AC24" s="281"/>
      <c r="AD24" s="281"/>
      <c r="AE24" s="281"/>
      <c r="AF24" s="281"/>
      <c r="AG24" s="281"/>
      <c r="AH24" s="281"/>
      <c r="AI24" s="281"/>
      <c r="AJ24" s="279"/>
      <c r="AK24" s="279"/>
      <c r="AL24" s="279"/>
      <c r="AM24" s="279"/>
    </row>
    <row r="25" spans="1:39" ht="12" customHeight="1">
      <c r="A25" s="282">
        <v>16</v>
      </c>
      <c r="B25" s="283"/>
      <c r="C25" s="283"/>
      <c r="D25" s="284"/>
      <c r="E25" s="280"/>
      <c r="F25" s="280"/>
      <c r="G25" s="280"/>
      <c r="H25" s="280"/>
      <c r="I25" s="280"/>
      <c r="J25" s="280"/>
      <c r="K25" s="281"/>
      <c r="L25" s="281"/>
      <c r="M25" s="281"/>
      <c r="N25" s="280"/>
      <c r="O25" s="280"/>
      <c r="P25" s="280"/>
      <c r="Q25" s="281"/>
      <c r="R25" s="281"/>
      <c r="S25" s="281"/>
      <c r="T25" s="111"/>
      <c r="U25" s="280">
        <f t="shared" si="0"/>
        <v>76</v>
      </c>
      <c r="V25" s="280"/>
      <c r="W25" s="280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79"/>
      <c r="AK25" s="279"/>
      <c r="AL25" s="279"/>
      <c r="AM25" s="279"/>
    </row>
    <row r="26" spans="1:39" ht="12" customHeight="1">
      <c r="A26" s="280">
        <v>17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1"/>
      <c r="L26" s="281"/>
      <c r="M26" s="281"/>
      <c r="N26" s="280"/>
      <c r="O26" s="280"/>
      <c r="P26" s="280"/>
      <c r="Q26" s="281"/>
      <c r="R26" s="281"/>
      <c r="S26" s="281"/>
      <c r="T26" s="111"/>
      <c r="U26" s="280">
        <f t="shared" si="0"/>
        <v>77</v>
      </c>
      <c r="V26" s="280"/>
      <c r="W26" s="280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79"/>
      <c r="AK26" s="279"/>
      <c r="AL26" s="279"/>
      <c r="AM26" s="279"/>
    </row>
    <row r="27" spans="1:39" ht="12" customHeight="1">
      <c r="A27" s="280">
        <v>18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1"/>
      <c r="R27" s="281"/>
      <c r="S27" s="281"/>
      <c r="T27" s="111"/>
      <c r="U27" s="280">
        <f t="shared" si="0"/>
        <v>78</v>
      </c>
      <c r="V27" s="280"/>
      <c r="W27" s="280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79"/>
      <c r="AK27" s="279"/>
      <c r="AL27" s="279"/>
      <c r="AM27" s="279"/>
    </row>
    <row r="28" spans="1:39" ht="12" customHeight="1">
      <c r="A28" s="280">
        <v>19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1"/>
      <c r="L28" s="281"/>
      <c r="M28" s="281"/>
      <c r="N28" s="281"/>
      <c r="O28" s="281"/>
      <c r="P28" s="281"/>
      <c r="Q28" s="281"/>
      <c r="R28" s="281"/>
      <c r="S28" s="281"/>
      <c r="T28" s="111"/>
      <c r="U28" s="280">
        <f t="shared" si="0"/>
        <v>79</v>
      </c>
      <c r="V28" s="280"/>
      <c r="W28" s="280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79"/>
      <c r="AK28" s="279"/>
      <c r="AL28" s="279"/>
      <c r="AM28" s="279"/>
    </row>
    <row r="29" spans="1:39" ht="12" customHeight="1">
      <c r="A29" s="280">
        <v>20</v>
      </c>
      <c r="B29" s="280"/>
      <c r="C29" s="280"/>
      <c r="D29" s="280"/>
      <c r="E29" s="281"/>
      <c r="F29" s="281"/>
      <c r="G29" s="281"/>
      <c r="H29" s="281"/>
      <c r="I29" s="281"/>
      <c r="J29" s="281"/>
      <c r="K29" s="281"/>
      <c r="L29" s="281"/>
      <c r="M29" s="281"/>
      <c r="N29" s="280"/>
      <c r="O29" s="280"/>
      <c r="P29" s="280"/>
      <c r="Q29" s="281"/>
      <c r="R29" s="281"/>
      <c r="S29" s="281"/>
      <c r="T29" s="111"/>
      <c r="U29" s="280">
        <f t="shared" si="0"/>
        <v>80</v>
      </c>
      <c r="V29" s="280"/>
      <c r="W29" s="280"/>
      <c r="X29" s="280"/>
      <c r="Y29" s="280"/>
      <c r="Z29" s="280"/>
      <c r="AA29" s="281"/>
      <c r="AB29" s="281"/>
      <c r="AC29" s="281"/>
      <c r="AD29" s="281"/>
      <c r="AE29" s="281"/>
      <c r="AF29" s="281"/>
      <c r="AG29" s="281"/>
      <c r="AH29" s="281"/>
      <c r="AI29" s="281"/>
      <c r="AJ29" s="279"/>
      <c r="AK29" s="279"/>
      <c r="AL29" s="279"/>
      <c r="AM29" s="279"/>
    </row>
    <row r="30" spans="1:39" ht="12" customHeight="1">
      <c r="A30" s="280">
        <v>21</v>
      </c>
      <c r="B30" s="280"/>
      <c r="C30" s="280"/>
      <c r="D30" s="280"/>
      <c r="E30" s="281"/>
      <c r="F30" s="281"/>
      <c r="G30" s="281"/>
      <c r="H30" s="281"/>
      <c r="I30" s="281"/>
      <c r="J30" s="281"/>
      <c r="K30" s="281"/>
      <c r="L30" s="281"/>
      <c r="M30" s="281"/>
      <c r="N30" s="280"/>
      <c r="O30" s="280"/>
      <c r="P30" s="280"/>
      <c r="Q30" s="281"/>
      <c r="R30" s="281"/>
      <c r="S30" s="281"/>
      <c r="T30" s="111"/>
      <c r="U30" s="280">
        <f t="shared" si="0"/>
        <v>81</v>
      </c>
      <c r="V30" s="280"/>
      <c r="W30" s="280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79"/>
      <c r="AK30" s="279"/>
      <c r="AL30" s="279"/>
      <c r="AM30" s="279"/>
    </row>
    <row r="31" spans="1:39" ht="12" customHeight="1">
      <c r="A31" s="280">
        <v>22</v>
      </c>
      <c r="B31" s="280"/>
      <c r="C31" s="280"/>
      <c r="D31" s="280"/>
      <c r="E31" s="281"/>
      <c r="F31" s="281"/>
      <c r="G31" s="281"/>
      <c r="H31" s="281"/>
      <c r="I31" s="281"/>
      <c r="J31" s="281"/>
      <c r="K31" s="281"/>
      <c r="L31" s="281"/>
      <c r="M31" s="281"/>
      <c r="N31" s="280"/>
      <c r="O31" s="280"/>
      <c r="P31" s="280"/>
      <c r="Q31" s="281"/>
      <c r="R31" s="281"/>
      <c r="S31" s="281"/>
      <c r="T31" s="110"/>
      <c r="U31" s="280">
        <f t="shared" si="0"/>
        <v>82</v>
      </c>
      <c r="V31" s="280"/>
      <c r="W31" s="280"/>
      <c r="X31" s="280"/>
      <c r="Y31" s="280"/>
      <c r="Z31" s="280"/>
      <c r="AA31" s="281"/>
      <c r="AB31" s="281"/>
      <c r="AC31" s="281"/>
      <c r="AD31" s="281"/>
      <c r="AE31" s="281"/>
      <c r="AF31" s="281"/>
      <c r="AG31" s="281"/>
      <c r="AH31" s="281"/>
      <c r="AI31" s="281"/>
      <c r="AJ31" s="279"/>
      <c r="AK31" s="279"/>
      <c r="AL31" s="279"/>
      <c r="AM31" s="279"/>
    </row>
    <row r="32" spans="1:39" ht="12" customHeight="1">
      <c r="A32" s="280">
        <v>23</v>
      </c>
      <c r="B32" s="280"/>
      <c r="C32" s="280"/>
      <c r="D32" s="280"/>
      <c r="E32" s="281"/>
      <c r="F32" s="281"/>
      <c r="G32" s="281"/>
      <c r="H32" s="281"/>
      <c r="I32" s="281"/>
      <c r="J32" s="281"/>
      <c r="K32" s="281"/>
      <c r="L32" s="281"/>
      <c r="M32" s="281"/>
      <c r="N32" s="280"/>
      <c r="O32" s="280"/>
      <c r="P32" s="280"/>
      <c r="Q32" s="281"/>
      <c r="R32" s="281"/>
      <c r="S32" s="281"/>
      <c r="T32" s="109"/>
      <c r="U32" s="280">
        <f t="shared" si="0"/>
        <v>83</v>
      </c>
      <c r="V32" s="280"/>
      <c r="W32" s="280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79"/>
      <c r="AK32" s="279"/>
      <c r="AL32" s="279"/>
      <c r="AM32" s="279"/>
    </row>
    <row r="33" spans="1:39" ht="12" customHeight="1">
      <c r="A33" s="280">
        <v>24</v>
      </c>
      <c r="B33" s="280"/>
      <c r="C33" s="280"/>
      <c r="D33" s="280"/>
      <c r="E33" s="281"/>
      <c r="F33" s="281"/>
      <c r="G33" s="281"/>
      <c r="H33" s="281"/>
      <c r="I33" s="281"/>
      <c r="J33" s="281"/>
      <c r="K33" s="281"/>
      <c r="L33" s="281"/>
      <c r="M33" s="281"/>
      <c r="N33" s="280"/>
      <c r="O33" s="280"/>
      <c r="P33" s="280"/>
      <c r="Q33" s="281"/>
      <c r="R33" s="281"/>
      <c r="S33" s="281"/>
      <c r="T33" s="109"/>
      <c r="U33" s="280">
        <f t="shared" si="0"/>
        <v>84</v>
      </c>
      <c r="V33" s="280"/>
      <c r="W33" s="280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79"/>
      <c r="AK33" s="279"/>
      <c r="AL33" s="279"/>
      <c r="AM33" s="279"/>
    </row>
    <row r="34" spans="1:39" ht="12" customHeight="1">
      <c r="A34" s="280">
        <v>25</v>
      </c>
      <c r="B34" s="280"/>
      <c r="C34" s="280"/>
      <c r="D34" s="280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109"/>
      <c r="U34" s="280">
        <f t="shared" si="0"/>
        <v>85</v>
      </c>
      <c r="V34" s="280"/>
      <c r="W34" s="280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79"/>
      <c r="AK34" s="279"/>
      <c r="AL34" s="279"/>
      <c r="AM34" s="279"/>
    </row>
    <row r="35" spans="1:39" ht="12" customHeight="1">
      <c r="A35" s="280">
        <v>26</v>
      </c>
      <c r="B35" s="280"/>
      <c r="C35" s="280"/>
      <c r="D35" s="280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109"/>
      <c r="U35" s="280">
        <f t="shared" si="0"/>
        <v>86</v>
      </c>
      <c r="V35" s="280"/>
      <c r="W35" s="280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79"/>
      <c r="AK35" s="279"/>
      <c r="AL35" s="279"/>
      <c r="AM35" s="279"/>
    </row>
    <row r="36" spans="1:39" ht="12" customHeight="1">
      <c r="A36" s="280">
        <v>27</v>
      </c>
      <c r="B36" s="280"/>
      <c r="C36" s="280"/>
      <c r="D36" s="280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108"/>
      <c r="U36" s="280">
        <f t="shared" si="0"/>
        <v>87</v>
      </c>
      <c r="V36" s="280"/>
      <c r="W36" s="280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79"/>
      <c r="AK36" s="279"/>
      <c r="AL36" s="279"/>
      <c r="AM36" s="279"/>
    </row>
    <row r="37" spans="1:39" ht="12" customHeight="1">
      <c r="A37" s="280">
        <v>28</v>
      </c>
      <c r="B37" s="280"/>
      <c r="C37" s="280"/>
      <c r="D37" s="280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107"/>
      <c r="U37" s="280">
        <f t="shared" si="0"/>
        <v>88</v>
      </c>
      <c r="V37" s="280"/>
      <c r="W37" s="280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79"/>
      <c r="AK37" s="279"/>
      <c r="AL37" s="279"/>
      <c r="AM37" s="279"/>
    </row>
    <row r="38" spans="1:39" ht="12" customHeight="1">
      <c r="A38" s="280">
        <v>29</v>
      </c>
      <c r="B38" s="280"/>
      <c r="C38" s="280"/>
      <c r="D38" s="280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107"/>
      <c r="U38" s="280">
        <f t="shared" si="0"/>
        <v>89</v>
      </c>
      <c r="V38" s="280"/>
      <c r="W38" s="280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79"/>
      <c r="AK38" s="279"/>
      <c r="AL38" s="279"/>
      <c r="AM38" s="279"/>
    </row>
    <row r="39" spans="1:39" ht="12" customHeight="1">
      <c r="A39" s="280">
        <v>30</v>
      </c>
      <c r="B39" s="280"/>
      <c r="C39" s="280"/>
      <c r="D39" s="280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107"/>
      <c r="U39" s="280">
        <f t="shared" si="0"/>
        <v>90</v>
      </c>
      <c r="V39" s="280"/>
      <c r="W39" s="280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79"/>
      <c r="AK39" s="279"/>
      <c r="AL39" s="279"/>
      <c r="AM39" s="279"/>
    </row>
    <row r="40" spans="1:39" ht="12" customHeight="1">
      <c r="A40" s="280">
        <v>31</v>
      </c>
      <c r="B40" s="280"/>
      <c r="C40" s="280"/>
      <c r="D40" s="280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107"/>
      <c r="U40" s="280">
        <f t="shared" si="0"/>
        <v>91</v>
      </c>
      <c r="V40" s="280"/>
      <c r="W40" s="280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79"/>
      <c r="AK40" s="279"/>
      <c r="AL40" s="279"/>
      <c r="AM40" s="279"/>
    </row>
    <row r="41" spans="1:39" ht="12" customHeight="1">
      <c r="A41" s="280">
        <v>32</v>
      </c>
      <c r="B41" s="280"/>
      <c r="C41" s="280"/>
      <c r="D41" s="280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107"/>
      <c r="U41" s="280">
        <f t="shared" si="0"/>
        <v>92</v>
      </c>
      <c r="V41" s="280"/>
      <c r="W41" s="280"/>
      <c r="X41" s="281"/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79"/>
      <c r="AK41" s="279"/>
      <c r="AL41" s="279"/>
      <c r="AM41" s="279"/>
    </row>
    <row r="42" spans="1:39" ht="12" customHeight="1">
      <c r="A42" s="280">
        <v>33</v>
      </c>
      <c r="B42" s="280"/>
      <c r="C42" s="280"/>
      <c r="D42" s="280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107"/>
      <c r="U42" s="280">
        <f t="shared" si="0"/>
        <v>93</v>
      </c>
      <c r="V42" s="280"/>
      <c r="W42" s="280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79"/>
      <c r="AK42" s="279"/>
      <c r="AL42" s="279"/>
      <c r="AM42" s="279"/>
    </row>
    <row r="43" spans="1:39" ht="12" customHeight="1">
      <c r="A43" s="280">
        <v>34</v>
      </c>
      <c r="B43" s="280"/>
      <c r="C43" s="280"/>
      <c r="D43" s="280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107"/>
      <c r="U43" s="280">
        <f t="shared" ref="U43:U69" si="1">U42+1</f>
        <v>94</v>
      </c>
      <c r="V43" s="280"/>
      <c r="W43" s="280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79"/>
      <c r="AK43" s="279"/>
      <c r="AL43" s="279"/>
      <c r="AM43" s="279"/>
    </row>
    <row r="44" spans="1:39" ht="12" customHeight="1">
      <c r="A44" s="280">
        <v>35</v>
      </c>
      <c r="B44" s="280"/>
      <c r="C44" s="280"/>
      <c r="D44" s="280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107"/>
      <c r="U44" s="280">
        <f t="shared" si="1"/>
        <v>95</v>
      </c>
      <c r="V44" s="280"/>
      <c r="W44" s="280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79"/>
      <c r="AK44" s="279"/>
      <c r="AL44" s="279"/>
      <c r="AM44" s="279"/>
    </row>
    <row r="45" spans="1:39" ht="12" customHeight="1">
      <c r="A45" s="280">
        <v>36</v>
      </c>
      <c r="B45" s="280"/>
      <c r="C45" s="280"/>
      <c r="D45" s="280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107"/>
      <c r="U45" s="280">
        <f t="shared" si="1"/>
        <v>96</v>
      </c>
      <c r="V45" s="280"/>
      <c r="W45" s="280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79"/>
      <c r="AK45" s="279"/>
      <c r="AL45" s="279"/>
      <c r="AM45" s="279"/>
    </row>
    <row r="46" spans="1:39" ht="12" customHeight="1">
      <c r="A46" s="280">
        <v>37</v>
      </c>
      <c r="B46" s="280"/>
      <c r="C46" s="280"/>
      <c r="D46" s="280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107"/>
      <c r="U46" s="280">
        <f t="shared" si="1"/>
        <v>97</v>
      </c>
      <c r="V46" s="280"/>
      <c r="W46" s="280"/>
      <c r="X46" s="281"/>
      <c r="Y46" s="281"/>
      <c r="Z46" s="281"/>
      <c r="AA46" s="281"/>
      <c r="AB46" s="281"/>
      <c r="AC46" s="281"/>
      <c r="AD46" s="281"/>
      <c r="AE46" s="281"/>
      <c r="AF46" s="281"/>
      <c r="AG46" s="281"/>
      <c r="AH46" s="281"/>
      <c r="AI46" s="281"/>
      <c r="AJ46" s="279"/>
      <c r="AK46" s="279"/>
      <c r="AL46" s="279"/>
      <c r="AM46" s="279"/>
    </row>
    <row r="47" spans="1:39" ht="12" customHeight="1">
      <c r="A47" s="280">
        <v>38</v>
      </c>
      <c r="B47" s="280"/>
      <c r="C47" s="280"/>
      <c r="D47" s="280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107"/>
      <c r="U47" s="280">
        <f t="shared" si="1"/>
        <v>98</v>
      </c>
      <c r="V47" s="280"/>
      <c r="W47" s="280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79"/>
      <c r="AK47" s="279"/>
      <c r="AL47" s="279"/>
      <c r="AM47" s="279"/>
    </row>
    <row r="48" spans="1:39" ht="12" customHeight="1">
      <c r="A48" s="280">
        <v>39</v>
      </c>
      <c r="B48" s="280"/>
      <c r="C48" s="280"/>
      <c r="D48" s="280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107"/>
      <c r="U48" s="280">
        <f t="shared" si="1"/>
        <v>99</v>
      </c>
      <c r="V48" s="280"/>
      <c r="W48" s="280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79"/>
      <c r="AK48" s="279"/>
      <c r="AL48" s="279"/>
      <c r="AM48" s="279"/>
    </row>
    <row r="49" spans="1:39" ht="12" customHeight="1">
      <c r="A49" s="280">
        <v>40</v>
      </c>
      <c r="B49" s="280"/>
      <c r="C49" s="280"/>
      <c r="D49" s="280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107"/>
      <c r="U49" s="280">
        <f t="shared" si="1"/>
        <v>100</v>
      </c>
      <c r="V49" s="280"/>
      <c r="W49" s="280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79"/>
      <c r="AK49" s="279"/>
      <c r="AL49" s="279"/>
      <c r="AM49" s="279"/>
    </row>
    <row r="50" spans="1:39" ht="12" customHeight="1">
      <c r="A50" s="280">
        <v>41</v>
      </c>
      <c r="B50" s="280"/>
      <c r="C50" s="280"/>
      <c r="D50" s="280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107"/>
      <c r="U50" s="280">
        <f t="shared" si="1"/>
        <v>101</v>
      </c>
      <c r="V50" s="280"/>
      <c r="W50" s="280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79"/>
      <c r="AK50" s="279"/>
      <c r="AL50" s="279"/>
      <c r="AM50" s="279"/>
    </row>
    <row r="51" spans="1:39" ht="12" customHeight="1">
      <c r="A51" s="280">
        <v>42</v>
      </c>
      <c r="B51" s="280"/>
      <c r="C51" s="280"/>
      <c r="D51" s="280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107"/>
      <c r="U51" s="280">
        <f t="shared" si="1"/>
        <v>102</v>
      </c>
      <c r="V51" s="280"/>
      <c r="W51" s="280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79"/>
      <c r="AK51" s="279"/>
      <c r="AL51" s="279"/>
      <c r="AM51" s="279"/>
    </row>
    <row r="52" spans="1:39" ht="12" customHeight="1">
      <c r="A52" s="280">
        <v>43</v>
      </c>
      <c r="B52" s="280"/>
      <c r="C52" s="280"/>
      <c r="D52" s="280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107"/>
      <c r="U52" s="280">
        <f t="shared" si="1"/>
        <v>103</v>
      </c>
      <c r="V52" s="280"/>
      <c r="W52" s="280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79"/>
      <c r="AK52" s="279"/>
      <c r="AL52" s="279"/>
      <c r="AM52" s="279"/>
    </row>
    <row r="53" spans="1:39" ht="12" customHeight="1">
      <c r="A53" s="280">
        <v>44</v>
      </c>
      <c r="B53" s="280"/>
      <c r="C53" s="280"/>
      <c r="D53" s="280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107"/>
      <c r="U53" s="280">
        <f t="shared" si="1"/>
        <v>104</v>
      </c>
      <c r="V53" s="280"/>
      <c r="W53" s="280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79"/>
      <c r="AK53" s="279"/>
      <c r="AL53" s="279"/>
      <c r="AM53" s="279"/>
    </row>
    <row r="54" spans="1:39" ht="12" customHeight="1">
      <c r="A54" s="280">
        <v>45</v>
      </c>
      <c r="B54" s="280"/>
      <c r="C54" s="280"/>
      <c r="D54" s="280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107"/>
      <c r="U54" s="280">
        <f t="shared" si="1"/>
        <v>105</v>
      </c>
      <c r="V54" s="280"/>
      <c r="W54" s="280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79"/>
      <c r="AK54" s="279"/>
      <c r="AL54" s="279"/>
      <c r="AM54" s="279"/>
    </row>
    <row r="55" spans="1:39" ht="12" customHeight="1">
      <c r="A55" s="280">
        <v>46</v>
      </c>
      <c r="B55" s="280"/>
      <c r="C55" s="280"/>
      <c r="D55" s="280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107"/>
      <c r="U55" s="280">
        <f t="shared" si="1"/>
        <v>106</v>
      </c>
      <c r="V55" s="280"/>
      <c r="W55" s="280"/>
      <c r="X55" s="281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79"/>
      <c r="AK55" s="279"/>
      <c r="AL55" s="279"/>
      <c r="AM55" s="279"/>
    </row>
    <row r="56" spans="1:39" ht="12" customHeight="1">
      <c r="A56" s="280">
        <v>47</v>
      </c>
      <c r="B56" s="280"/>
      <c r="C56" s="280"/>
      <c r="D56" s="280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107"/>
      <c r="U56" s="280">
        <f t="shared" si="1"/>
        <v>107</v>
      </c>
      <c r="V56" s="280"/>
      <c r="W56" s="280"/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79"/>
      <c r="AK56" s="279"/>
      <c r="AL56" s="279"/>
      <c r="AM56" s="279"/>
    </row>
    <row r="57" spans="1:39" ht="12" customHeight="1">
      <c r="A57" s="280">
        <v>48</v>
      </c>
      <c r="B57" s="280"/>
      <c r="C57" s="280"/>
      <c r="D57" s="280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107"/>
      <c r="U57" s="280">
        <f t="shared" si="1"/>
        <v>108</v>
      </c>
      <c r="V57" s="280"/>
      <c r="W57" s="280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79"/>
      <c r="AK57" s="279"/>
      <c r="AL57" s="279"/>
      <c r="AM57" s="279"/>
    </row>
    <row r="58" spans="1:39" ht="12" customHeight="1">
      <c r="A58" s="280">
        <v>49</v>
      </c>
      <c r="B58" s="280"/>
      <c r="C58" s="280"/>
      <c r="D58" s="280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107"/>
      <c r="U58" s="280">
        <f t="shared" si="1"/>
        <v>109</v>
      </c>
      <c r="V58" s="280"/>
      <c r="W58" s="280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79"/>
      <c r="AK58" s="279"/>
      <c r="AL58" s="279"/>
      <c r="AM58" s="279"/>
    </row>
    <row r="59" spans="1:39" ht="12" customHeight="1">
      <c r="A59" s="280">
        <v>50</v>
      </c>
      <c r="B59" s="280"/>
      <c r="C59" s="280"/>
      <c r="D59" s="280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107"/>
      <c r="U59" s="280">
        <f t="shared" si="1"/>
        <v>110</v>
      </c>
      <c r="V59" s="280"/>
      <c r="W59" s="280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79"/>
      <c r="AK59" s="279"/>
      <c r="AL59" s="279"/>
      <c r="AM59" s="279"/>
    </row>
    <row r="60" spans="1:39" ht="12" customHeight="1">
      <c r="A60" s="280">
        <v>51</v>
      </c>
      <c r="B60" s="280"/>
      <c r="C60" s="280"/>
      <c r="D60" s="280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107"/>
      <c r="U60" s="280">
        <f t="shared" si="1"/>
        <v>111</v>
      </c>
      <c r="V60" s="280"/>
      <c r="W60" s="280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79"/>
      <c r="AK60" s="279"/>
      <c r="AL60" s="279"/>
      <c r="AM60" s="279"/>
    </row>
    <row r="61" spans="1:39" ht="12" customHeight="1">
      <c r="A61" s="280">
        <v>52</v>
      </c>
      <c r="B61" s="280"/>
      <c r="C61" s="280"/>
      <c r="D61" s="280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107"/>
      <c r="U61" s="280">
        <f t="shared" si="1"/>
        <v>112</v>
      </c>
      <c r="V61" s="280"/>
      <c r="W61" s="280"/>
      <c r="X61" s="281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79"/>
      <c r="AK61" s="279"/>
      <c r="AL61" s="279"/>
      <c r="AM61" s="279"/>
    </row>
    <row r="62" spans="1:39" ht="12" customHeight="1">
      <c r="A62" s="280">
        <v>53</v>
      </c>
      <c r="B62" s="280"/>
      <c r="C62" s="280"/>
      <c r="D62" s="280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107"/>
      <c r="U62" s="280">
        <f t="shared" si="1"/>
        <v>113</v>
      </c>
      <c r="V62" s="280"/>
      <c r="W62" s="280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79"/>
      <c r="AK62" s="279"/>
      <c r="AL62" s="279"/>
      <c r="AM62" s="279"/>
    </row>
    <row r="63" spans="1:39" ht="12" customHeight="1">
      <c r="A63" s="280">
        <v>54</v>
      </c>
      <c r="B63" s="280"/>
      <c r="C63" s="280"/>
      <c r="D63" s="280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107"/>
      <c r="U63" s="280">
        <f t="shared" si="1"/>
        <v>114</v>
      </c>
      <c r="V63" s="280"/>
      <c r="W63" s="280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79"/>
      <c r="AK63" s="279"/>
      <c r="AL63" s="279"/>
      <c r="AM63" s="279"/>
    </row>
    <row r="64" spans="1:39" ht="12" customHeight="1">
      <c r="A64" s="280">
        <v>55</v>
      </c>
      <c r="B64" s="280"/>
      <c r="C64" s="280"/>
      <c r="D64" s="280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107"/>
      <c r="U64" s="280">
        <f t="shared" si="1"/>
        <v>115</v>
      </c>
      <c r="V64" s="280"/>
      <c r="W64" s="280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79"/>
      <c r="AK64" s="279"/>
      <c r="AL64" s="279"/>
      <c r="AM64" s="279"/>
    </row>
    <row r="65" spans="1:39" ht="12" customHeight="1">
      <c r="A65" s="280">
        <v>56</v>
      </c>
      <c r="B65" s="280"/>
      <c r="C65" s="280"/>
      <c r="D65" s="280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107"/>
      <c r="U65" s="280">
        <f t="shared" si="1"/>
        <v>116</v>
      </c>
      <c r="V65" s="280"/>
      <c r="W65" s="280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79"/>
      <c r="AK65" s="279"/>
      <c r="AL65" s="279"/>
      <c r="AM65" s="279"/>
    </row>
    <row r="66" spans="1:39" ht="12" customHeight="1">
      <c r="A66" s="280">
        <v>57</v>
      </c>
      <c r="B66" s="280"/>
      <c r="C66" s="280"/>
      <c r="D66" s="280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107"/>
      <c r="U66" s="280">
        <f t="shared" si="1"/>
        <v>117</v>
      </c>
      <c r="V66" s="280"/>
      <c r="W66" s="280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79"/>
      <c r="AK66" s="279"/>
      <c r="AL66" s="279"/>
      <c r="AM66" s="279"/>
    </row>
    <row r="67" spans="1:39" ht="12" customHeight="1">
      <c r="A67" s="280">
        <v>58</v>
      </c>
      <c r="B67" s="280"/>
      <c r="C67" s="280"/>
      <c r="D67" s="280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107"/>
      <c r="U67" s="280">
        <f t="shared" si="1"/>
        <v>118</v>
      </c>
      <c r="V67" s="280"/>
      <c r="W67" s="280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79"/>
      <c r="AK67" s="279"/>
      <c r="AL67" s="279"/>
      <c r="AM67" s="279"/>
    </row>
    <row r="68" spans="1:39" ht="12" customHeight="1">
      <c r="A68" s="280">
        <v>59</v>
      </c>
      <c r="B68" s="280"/>
      <c r="C68" s="280"/>
      <c r="D68" s="280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107"/>
      <c r="U68" s="280">
        <f t="shared" si="1"/>
        <v>119</v>
      </c>
      <c r="V68" s="280"/>
      <c r="W68" s="280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79"/>
      <c r="AK68" s="279"/>
      <c r="AL68" s="279"/>
      <c r="AM68" s="279"/>
    </row>
    <row r="69" spans="1:39" ht="12" customHeight="1">
      <c r="A69" s="280">
        <v>60</v>
      </c>
      <c r="B69" s="280"/>
      <c r="C69" s="280"/>
      <c r="D69" s="280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107"/>
      <c r="U69" s="280">
        <f t="shared" si="1"/>
        <v>120</v>
      </c>
      <c r="V69" s="280"/>
      <c r="W69" s="280"/>
      <c r="X69" s="281"/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79"/>
      <c r="AK69" s="279"/>
      <c r="AL69" s="279"/>
      <c r="AM69" s="279"/>
    </row>
  </sheetData>
  <mergeCells count="755">
    <mergeCell ref="AC1:AL4"/>
    <mergeCell ref="K1:AB2"/>
    <mergeCell ref="AC5:AL6"/>
    <mergeCell ref="B6:J6"/>
    <mergeCell ref="K6:L6"/>
    <mergeCell ref="M6:N6"/>
    <mergeCell ref="O6:P6"/>
    <mergeCell ref="Q6:R6"/>
    <mergeCell ref="S6:T6"/>
    <mergeCell ref="U6:V6"/>
    <mergeCell ref="W6:Y6"/>
    <mergeCell ref="Z6:AB6"/>
    <mergeCell ref="E69:G69"/>
    <mergeCell ref="K67:M67"/>
    <mergeCell ref="K68:M68"/>
    <mergeCell ref="K69:M69"/>
    <mergeCell ref="H67:J67"/>
    <mergeCell ref="H68:J68"/>
    <mergeCell ref="H69:J69"/>
    <mergeCell ref="K3:AB4"/>
    <mergeCell ref="B5:J5"/>
    <mergeCell ref="K5:L5"/>
    <mergeCell ref="M5:N5"/>
    <mergeCell ref="O5:P5"/>
    <mergeCell ref="Q5:R5"/>
    <mergeCell ref="S5:T5"/>
    <mergeCell ref="U5:V5"/>
    <mergeCell ref="W5:Y5"/>
    <mergeCell ref="Z5:AB5"/>
    <mergeCell ref="E42:G42"/>
    <mergeCell ref="E41:G41"/>
    <mergeCell ref="E40:G40"/>
    <mergeCell ref="E37:G37"/>
    <mergeCell ref="E36:G36"/>
    <mergeCell ref="Q36:S36"/>
    <mergeCell ref="E68:G68"/>
    <mergeCell ref="E67:G67"/>
    <mergeCell ref="E13:G13"/>
    <mergeCell ref="N39:P39"/>
    <mergeCell ref="K39:M39"/>
    <mergeCell ref="E31:G31"/>
    <mergeCell ref="E30:G30"/>
    <mergeCell ref="E18:G18"/>
    <mergeCell ref="E21:G21"/>
    <mergeCell ref="E20:G20"/>
    <mergeCell ref="E23:G23"/>
    <mergeCell ref="K28:M28"/>
    <mergeCell ref="K29:M29"/>
    <mergeCell ref="E19:G19"/>
    <mergeCell ref="E22:G22"/>
    <mergeCell ref="E25:G25"/>
    <mergeCell ref="E24:G24"/>
    <mergeCell ref="E66:G66"/>
    <mergeCell ref="E35:G35"/>
    <mergeCell ref="E34:G34"/>
    <mergeCell ref="N34:P34"/>
    <mergeCell ref="N35:P35"/>
    <mergeCell ref="E14:G14"/>
    <mergeCell ref="E17:G17"/>
    <mergeCell ref="E16:G16"/>
    <mergeCell ref="E26:G26"/>
    <mergeCell ref="Q26:S26"/>
    <mergeCell ref="Q27:S27"/>
    <mergeCell ref="N26:P26"/>
    <mergeCell ref="H26:J26"/>
    <mergeCell ref="H31:J31"/>
    <mergeCell ref="E33:G33"/>
    <mergeCell ref="E32:G32"/>
    <mergeCell ref="K30:M30"/>
    <mergeCell ref="K31:M31"/>
    <mergeCell ref="E27:G27"/>
    <mergeCell ref="Q29:S29"/>
    <mergeCell ref="N30:P30"/>
    <mergeCell ref="N31:P31"/>
    <mergeCell ref="E29:G29"/>
    <mergeCell ref="E28:G28"/>
    <mergeCell ref="Q32:S32"/>
    <mergeCell ref="Q33:S33"/>
    <mergeCell ref="N32:P32"/>
    <mergeCell ref="N33:P33"/>
    <mergeCell ref="H32:J32"/>
    <mergeCell ref="H33:J33"/>
    <mergeCell ref="K32:M32"/>
    <mergeCell ref="K33:M33"/>
    <mergeCell ref="AG39:AI39"/>
    <mergeCell ref="AG40:AI40"/>
    <mergeCell ref="K41:M41"/>
    <mergeCell ref="K42:M42"/>
    <mergeCell ref="U41:W41"/>
    <mergeCell ref="X41:Z41"/>
    <mergeCell ref="X42:Z42"/>
    <mergeCell ref="AD38:AF38"/>
    <mergeCell ref="K40:M40"/>
    <mergeCell ref="Q40:S40"/>
    <mergeCell ref="AA41:AC41"/>
    <mergeCell ref="AA42:AC42"/>
    <mergeCell ref="AA39:AC39"/>
    <mergeCell ref="AA40:AC40"/>
    <mergeCell ref="N40:P40"/>
    <mergeCell ref="N41:P41"/>
    <mergeCell ref="N42:P42"/>
    <mergeCell ref="K38:M38"/>
    <mergeCell ref="Q39:S39"/>
    <mergeCell ref="N38:P38"/>
    <mergeCell ref="H40:J40"/>
    <mergeCell ref="Q41:S41"/>
    <mergeCell ref="Q42:S42"/>
    <mergeCell ref="H42:J42"/>
    <mergeCell ref="H41:J41"/>
    <mergeCell ref="E38:G38"/>
    <mergeCell ref="X40:Z40"/>
    <mergeCell ref="Q37:S37"/>
    <mergeCell ref="N37:P37"/>
    <mergeCell ref="K37:M37"/>
    <mergeCell ref="AD37:AF37"/>
    <mergeCell ref="Q38:S38"/>
    <mergeCell ref="Q34:S34"/>
    <mergeCell ref="Q35:S35"/>
    <mergeCell ref="E39:G39"/>
    <mergeCell ref="H38:J38"/>
    <mergeCell ref="AA36:AC36"/>
    <mergeCell ref="H39:J39"/>
    <mergeCell ref="K34:M34"/>
    <mergeCell ref="K35:M35"/>
    <mergeCell ref="K36:M36"/>
    <mergeCell ref="X34:Z34"/>
    <mergeCell ref="AD35:AF35"/>
    <mergeCell ref="AD39:AF39"/>
    <mergeCell ref="N36:P36"/>
    <mergeCell ref="AD36:AF36"/>
    <mergeCell ref="N28:P28"/>
    <mergeCell ref="N29:P29"/>
    <mergeCell ref="AD30:AF30"/>
    <mergeCell ref="U32:W32"/>
    <mergeCell ref="Q30:S30"/>
    <mergeCell ref="Q28:S28"/>
    <mergeCell ref="Q31:S31"/>
    <mergeCell ref="U30:W30"/>
    <mergeCell ref="AA31:AC31"/>
    <mergeCell ref="AD32:AF32"/>
    <mergeCell ref="AD31:AF31"/>
    <mergeCell ref="U31:W31"/>
    <mergeCell ref="X30:Z30"/>
    <mergeCell ref="X31:Z31"/>
    <mergeCell ref="X32:Z32"/>
    <mergeCell ref="AA28:AC28"/>
    <mergeCell ref="A15:D15"/>
    <mergeCell ref="A16:D16"/>
    <mergeCell ref="A17:D17"/>
    <mergeCell ref="X22:Z22"/>
    <mergeCell ref="X23:Z23"/>
    <mergeCell ref="X24:Z24"/>
    <mergeCell ref="X25:Z25"/>
    <mergeCell ref="Q24:S24"/>
    <mergeCell ref="Q22:S22"/>
    <mergeCell ref="Q23:S23"/>
    <mergeCell ref="N25:P25"/>
    <mergeCell ref="H23:J23"/>
    <mergeCell ref="H24:J24"/>
    <mergeCell ref="A18:D18"/>
    <mergeCell ref="A19:D19"/>
    <mergeCell ref="A20:D20"/>
    <mergeCell ref="E15:G15"/>
    <mergeCell ref="U16:W16"/>
    <mergeCell ref="U17:W17"/>
    <mergeCell ref="U18:W18"/>
    <mergeCell ref="U19:W19"/>
    <mergeCell ref="X19:Z19"/>
    <mergeCell ref="X20:Z20"/>
    <mergeCell ref="X21:Z21"/>
    <mergeCell ref="U27:W27"/>
    <mergeCell ref="N21:P21"/>
    <mergeCell ref="N22:P22"/>
    <mergeCell ref="N23:P23"/>
    <mergeCell ref="K26:M26"/>
    <mergeCell ref="K27:M27"/>
    <mergeCell ref="K23:M23"/>
    <mergeCell ref="K24:M24"/>
    <mergeCell ref="K25:M25"/>
    <mergeCell ref="N27:P27"/>
    <mergeCell ref="A7:AM8"/>
    <mergeCell ref="E9:G9"/>
    <mergeCell ref="AD9:AF9"/>
    <mergeCell ref="AD10:AF10"/>
    <mergeCell ref="U9:W9"/>
    <mergeCell ref="A12:D12"/>
    <mergeCell ref="AJ12:AM12"/>
    <mergeCell ref="H12:J12"/>
    <mergeCell ref="AJ9:AM9"/>
    <mergeCell ref="AJ10:AM10"/>
    <mergeCell ref="AJ11:AM11"/>
    <mergeCell ref="A9:D9"/>
    <mergeCell ref="A10:D10"/>
    <mergeCell ref="A11:D11"/>
    <mergeCell ref="E11:G11"/>
    <mergeCell ref="AG9:AI9"/>
    <mergeCell ref="AG10:AI10"/>
    <mergeCell ref="AG11:AI11"/>
    <mergeCell ref="AG12:AI12"/>
    <mergeCell ref="E12:G12"/>
    <mergeCell ref="AA12:AC12"/>
    <mergeCell ref="AA9:AC9"/>
    <mergeCell ref="E61:G61"/>
    <mergeCell ref="H60:J60"/>
    <mergeCell ref="H9:J9"/>
    <mergeCell ref="H10:J10"/>
    <mergeCell ref="H11:J11"/>
    <mergeCell ref="AD11:AF11"/>
    <mergeCell ref="AD12:AF12"/>
    <mergeCell ref="Q9:S9"/>
    <mergeCell ref="X9:Z9"/>
    <mergeCell ref="X10:Z10"/>
    <mergeCell ref="X11:Z11"/>
    <mergeCell ref="X12:Z12"/>
    <mergeCell ref="U10:W10"/>
    <mergeCell ref="U11:W11"/>
    <mergeCell ref="U12:W12"/>
    <mergeCell ref="K9:M9"/>
    <mergeCell ref="K10:M10"/>
    <mergeCell ref="K11:M11"/>
    <mergeCell ref="K12:M12"/>
    <mergeCell ref="E10:G10"/>
    <mergeCell ref="AA10:AC10"/>
    <mergeCell ref="AA11:AC11"/>
    <mergeCell ref="U25:W25"/>
    <mergeCell ref="U28:W28"/>
    <mergeCell ref="Q59:S59"/>
    <mergeCell ref="Q57:S57"/>
    <mergeCell ref="AA50:AC50"/>
    <mergeCell ref="AA33:AC33"/>
    <mergeCell ref="X47:Z47"/>
    <mergeCell ref="AA19:AC19"/>
    <mergeCell ref="AA20:AC20"/>
    <mergeCell ref="AA13:AC13"/>
    <mergeCell ref="AA14:AC14"/>
    <mergeCell ref="AA15:AC15"/>
    <mergeCell ref="AA16:AC16"/>
    <mergeCell ref="AA17:AC17"/>
    <mergeCell ref="AA18:AC18"/>
    <mergeCell ref="AA22:AC22"/>
    <mergeCell ref="AA23:AC23"/>
    <mergeCell ref="AA24:AC24"/>
    <mergeCell ref="AA25:AC25"/>
    <mergeCell ref="Q25:S25"/>
    <mergeCell ref="AA26:AC26"/>
    <mergeCell ref="AA27:AC27"/>
    <mergeCell ref="AA51:AC51"/>
    <mergeCell ref="AA43:AC43"/>
    <mergeCell ref="AA29:AC29"/>
    <mergeCell ref="U29:W29"/>
    <mergeCell ref="E65:G65"/>
    <mergeCell ref="K66:M66"/>
    <mergeCell ref="H50:J50"/>
    <mergeCell ref="H51:J51"/>
    <mergeCell ref="H61:J61"/>
    <mergeCell ref="K60:M60"/>
    <mergeCell ref="H52:J52"/>
    <mergeCell ref="H53:J53"/>
    <mergeCell ref="H54:J54"/>
    <mergeCell ref="E64:G64"/>
    <mergeCell ref="E63:G63"/>
    <mergeCell ref="H55:J55"/>
    <mergeCell ref="H57:J57"/>
    <mergeCell ref="H58:J58"/>
    <mergeCell ref="E58:G58"/>
    <mergeCell ref="H64:J64"/>
    <mergeCell ref="H65:J65"/>
    <mergeCell ref="H66:J66"/>
    <mergeCell ref="E57:G57"/>
    <mergeCell ref="E60:G60"/>
    <mergeCell ref="H63:J63"/>
    <mergeCell ref="H62:J62"/>
    <mergeCell ref="E59:G59"/>
    <mergeCell ref="E62:G62"/>
    <mergeCell ref="AJ41:AM41"/>
    <mergeCell ref="AJ42:AM42"/>
    <mergeCell ref="AJ43:AM43"/>
    <mergeCell ref="U20:W20"/>
    <mergeCell ref="U21:W21"/>
    <mergeCell ref="U22:W22"/>
    <mergeCell ref="U23:W23"/>
    <mergeCell ref="U24:W24"/>
    <mergeCell ref="X13:Z13"/>
    <mergeCell ref="X14:Z14"/>
    <mergeCell ref="X15:Z15"/>
    <mergeCell ref="X16:Z16"/>
    <mergeCell ref="X17:Z17"/>
    <mergeCell ref="X18:Z18"/>
    <mergeCell ref="U13:W13"/>
    <mergeCell ref="U14:W14"/>
    <mergeCell ref="U15:W15"/>
    <mergeCell ref="AJ30:AM30"/>
    <mergeCell ref="AA21:AC21"/>
    <mergeCell ref="AJ28:AM28"/>
    <mergeCell ref="AJ29:AM29"/>
    <mergeCell ref="AD28:AF28"/>
    <mergeCell ref="AD26:AF26"/>
    <mergeCell ref="AD27:AF27"/>
    <mergeCell ref="AG36:AI36"/>
    <mergeCell ref="AG37:AI37"/>
    <mergeCell ref="AG38:AI38"/>
    <mergeCell ref="AG33:AI33"/>
    <mergeCell ref="AJ13:AM13"/>
    <mergeCell ref="AJ14:AM14"/>
    <mergeCell ref="AJ15:AM15"/>
    <mergeCell ref="AJ31:AM31"/>
    <mergeCell ref="AJ32:AM32"/>
    <mergeCell ref="AG13:AI13"/>
    <mergeCell ref="AG14:AI14"/>
    <mergeCell ref="AG15:AI15"/>
    <mergeCell ref="AG16:AI16"/>
    <mergeCell ref="AG17:AI17"/>
    <mergeCell ref="AG25:AI25"/>
    <mergeCell ref="AJ27:AM27"/>
    <mergeCell ref="AG34:AI34"/>
    <mergeCell ref="AG35:AI35"/>
    <mergeCell ref="AG26:AI26"/>
    <mergeCell ref="AG27:AI27"/>
    <mergeCell ref="AG28:AI28"/>
    <mergeCell ref="AG24:AI24"/>
    <mergeCell ref="AJ36:AM36"/>
    <mergeCell ref="AJ37:AM37"/>
    <mergeCell ref="AG18:AI18"/>
    <mergeCell ref="AG19:AI19"/>
    <mergeCell ref="AG20:AI20"/>
    <mergeCell ref="AG21:AI21"/>
    <mergeCell ref="AG22:AI22"/>
    <mergeCell ref="AG23:AI23"/>
    <mergeCell ref="AG54:AI54"/>
    <mergeCell ref="AG51:AI51"/>
    <mergeCell ref="AD46:AF46"/>
    <mergeCell ref="AD47:AF47"/>
    <mergeCell ref="AG29:AI29"/>
    <mergeCell ref="AG30:AI30"/>
    <mergeCell ref="AD22:AF22"/>
    <mergeCell ref="AD23:AF23"/>
    <mergeCell ref="AD24:AF24"/>
    <mergeCell ref="AD25:AF25"/>
    <mergeCell ref="AD40:AF40"/>
    <mergeCell ref="AD34:AF34"/>
    <mergeCell ref="AD51:AF51"/>
    <mergeCell ref="AD52:AF52"/>
    <mergeCell ref="AD53:AF53"/>
    <mergeCell ref="AD54:AF54"/>
    <mergeCell ref="AG32:AI32"/>
    <mergeCell ref="AG31:AI31"/>
    <mergeCell ref="AJ16:AM16"/>
    <mergeCell ref="AJ17:AM17"/>
    <mergeCell ref="AJ18:AM18"/>
    <mergeCell ref="AJ19:AM19"/>
    <mergeCell ref="AJ20:AM20"/>
    <mergeCell ref="AJ21:AM21"/>
    <mergeCell ref="AJ34:AM34"/>
    <mergeCell ref="AJ35:AM35"/>
    <mergeCell ref="AJ50:AM50"/>
    <mergeCell ref="AJ33:AM33"/>
    <mergeCell ref="AJ22:AM22"/>
    <mergeCell ref="AJ23:AM23"/>
    <mergeCell ref="AJ24:AM24"/>
    <mergeCell ref="AJ25:AM25"/>
    <mergeCell ref="AJ26:AM26"/>
    <mergeCell ref="AJ44:AM44"/>
    <mergeCell ref="AJ45:AM45"/>
    <mergeCell ref="AJ46:AM46"/>
    <mergeCell ref="AJ47:AM47"/>
    <mergeCell ref="AJ48:AM48"/>
    <mergeCell ref="AJ49:AM49"/>
    <mergeCell ref="AJ38:AM38"/>
    <mergeCell ref="AJ39:AM39"/>
    <mergeCell ref="AJ40:AM40"/>
    <mergeCell ref="AJ52:AM52"/>
    <mergeCell ref="AJ53:AM53"/>
    <mergeCell ref="AJ51:AM51"/>
    <mergeCell ref="AJ54:AM54"/>
    <mergeCell ref="AJ55:AM55"/>
    <mergeCell ref="AD13:AF13"/>
    <mergeCell ref="AD14:AF14"/>
    <mergeCell ref="AD48:AF48"/>
    <mergeCell ref="AD49:AF49"/>
    <mergeCell ref="AD42:AF42"/>
    <mergeCell ref="AD43:AF43"/>
    <mergeCell ref="AD44:AF44"/>
    <mergeCell ref="AD45:AF45"/>
    <mergeCell ref="AD15:AF15"/>
    <mergeCell ref="AD16:AF16"/>
    <mergeCell ref="AD41:AF41"/>
    <mergeCell ref="AD29:AF29"/>
    <mergeCell ref="AD17:AF17"/>
    <mergeCell ref="AD18:AF18"/>
    <mergeCell ref="AD19:AF19"/>
    <mergeCell ref="AD20:AF20"/>
    <mergeCell ref="AD21:AF21"/>
    <mergeCell ref="AD33:AF33"/>
    <mergeCell ref="AD50:AF50"/>
    <mergeCell ref="AG69:AI69"/>
    <mergeCell ref="AD62:AF62"/>
    <mergeCell ref="AD63:AF63"/>
    <mergeCell ref="AD56:AF56"/>
    <mergeCell ref="AD57:AF57"/>
    <mergeCell ref="AD58:AF58"/>
    <mergeCell ref="AG61:AI61"/>
    <mergeCell ref="AG62:AI62"/>
    <mergeCell ref="AG63:AI63"/>
    <mergeCell ref="AG64:AI64"/>
    <mergeCell ref="AG65:AI65"/>
    <mergeCell ref="AG66:AI66"/>
    <mergeCell ref="AG57:AI57"/>
    <mergeCell ref="AG58:AI58"/>
    <mergeCell ref="AG59:AI59"/>
    <mergeCell ref="AD69:AF69"/>
    <mergeCell ref="AG60:AI60"/>
    <mergeCell ref="AD59:AF59"/>
    <mergeCell ref="AD55:AF55"/>
    <mergeCell ref="AG41:AI41"/>
    <mergeCell ref="AD60:AF60"/>
    <mergeCell ref="AD61:AF61"/>
    <mergeCell ref="AG68:AI68"/>
    <mergeCell ref="AD64:AF64"/>
    <mergeCell ref="AD65:AF65"/>
    <mergeCell ref="AD66:AF66"/>
    <mergeCell ref="AD67:AF67"/>
    <mergeCell ref="AG67:AI67"/>
    <mergeCell ref="AD68:AF68"/>
    <mergeCell ref="AG43:AI43"/>
    <mergeCell ref="AG56:AI56"/>
    <mergeCell ref="AG47:AI47"/>
    <mergeCell ref="AG48:AI48"/>
    <mergeCell ref="AG49:AI49"/>
    <mergeCell ref="AG50:AI50"/>
    <mergeCell ref="AG55:AI55"/>
    <mergeCell ref="AG44:AI44"/>
    <mergeCell ref="AG45:AI45"/>
    <mergeCell ref="AG46:AI46"/>
    <mergeCell ref="AG52:AI52"/>
    <mergeCell ref="AG53:AI53"/>
    <mergeCell ref="AG42:AI42"/>
    <mergeCell ref="AA69:AC69"/>
    <mergeCell ref="AA61:AC61"/>
    <mergeCell ref="AA62:AC62"/>
    <mergeCell ref="AA63:AC63"/>
    <mergeCell ref="AA64:AC64"/>
    <mergeCell ref="AA49:AC49"/>
    <mergeCell ref="AA37:AC37"/>
    <mergeCell ref="AA66:AC66"/>
    <mergeCell ref="AA67:AC67"/>
    <mergeCell ref="AA52:AC52"/>
    <mergeCell ref="AA53:AC53"/>
    <mergeCell ref="AA54:AC54"/>
    <mergeCell ref="AA55:AC55"/>
    <mergeCell ref="AA56:AC56"/>
    <mergeCell ref="AA57:AC57"/>
    <mergeCell ref="AA45:AC45"/>
    <mergeCell ref="AA46:AC46"/>
    <mergeCell ref="AA47:AC47"/>
    <mergeCell ref="AA48:AC48"/>
    <mergeCell ref="AA44:AC44"/>
    <mergeCell ref="AA38:AC38"/>
    <mergeCell ref="AA60:AC60"/>
    <mergeCell ref="AA65:AC65"/>
    <mergeCell ref="AA68:AC68"/>
    <mergeCell ref="AA58:AC58"/>
    <mergeCell ref="AA59:AC59"/>
    <mergeCell ref="AA32:AC32"/>
    <mergeCell ref="AA30:AC30"/>
    <mergeCell ref="AA34:AC34"/>
    <mergeCell ref="AA35:AC35"/>
    <mergeCell ref="X69:Z69"/>
    <mergeCell ref="X52:Z52"/>
    <mergeCell ref="X53:Z53"/>
    <mergeCell ref="X54:Z54"/>
    <mergeCell ref="X55:Z55"/>
    <mergeCell ref="X56:Z56"/>
    <mergeCell ref="X57:Z57"/>
    <mergeCell ref="X58:Z58"/>
    <mergeCell ref="X59:Z59"/>
    <mergeCell ref="X60:Z60"/>
    <mergeCell ref="X68:Z68"/>
    <mergeCell ref="X66:Z66"/>
    <mergeCell ref="X67:Z67"/>
    <mergeCell ref="X65:Z65"/>
    <mergeCell ref="X61:Z61"/>
    <mergeCell ref="X62:Z62"/>
    <mergeCell ref="X63:Z63"/>
    <mergeCell ref="X64:Z64"/>
    <mergeCell ref="X26:Z26"/>
    <mergeCell ref="X27:Z27"/>
    <mergeCell ref="X28:Z28"/>
    <mergeCell ref="X29:Z29"/>
    <mergeCell ref="U67:W67"/>
    <mergeCell ref="U33:W33"/>
    <mergeCell ref="U34:W34"/>
    <mergeCell ref="U35:W35"/>
    <mergeCell ref="U36:W36"/>
    <mergeCell ref="U37:W37"/>
    <mergeCell ref="X33:Z33"/>
    <mergeCell ref="X50:Z50"/>
    <mergeCell ref="X51:Z51"/>
    <mergeCell ref="U60:W60"/>
    <mergeCell ref="X43:Z43"/>
    <mergeCell ref="X44:Z44"/>
    <mergeCell ref="X45:Z45"/>
    <mergeCell ref="X46:Z46"/>
    <mergeCell ref="X35:Z35"/>
    <mergeCell ref="X36:Z36"/>
    <mergeCell ref="X37:Z37"/>
    <mergeCell ref="X38:Z38"/>
    <mergeCell ref="X39:Z39"/>
    <mergeCell ref="U26:W26"/>
    <mergeCell ref="U68:W68"/>
    <mergeCell ref="U38:W38"/>
    <mergeCell ref="U39:W39"/>
    <mergeCell ref="U40:W40"/>
    <mergeCell ref="U43:W43"/>
    <mergeCell ref="U42:W42"/>
    <mergeCell ref="U50:W50"/>
    <mergeCell ref="U51:W51"/>
    <mergeCell ref="U63:W63"/>
    <mergeCell ref="U64:W64"/>
    <mergeCell ref="U65:W65"/>
    <mergeCell ref="U66:W66"/>
    <mergeCell ref="U49:W49"/>
    <mergeCell ref="U52:W52"/>
    <mergeCell ref="U53:W53"/>
    <mergeCell ref="U54:W54"/>
    <mergeCell ref="U55:W55"/>
    <mergeCell ref="Q69:S69"/>
    <mergeCell ref="U44:W44"/>
    <mergeCell ref="U45:W45"/>
    <mergeCell ref="U46:W46"/>
    <mergeCell ref="U47:W47"/>
    <mergeCell ref="U48:W48"/>
    <mergeCell ref="U69:W69"/>
    <mergeCell ref="Q67:S67"/>
    <mergeCell ref="Q68:S68"/>
    <mergeCell ref="Q65:S65"/>
    <mergeCell ref="Q60:S60"/>
    <mergeCell ref="Q61:S61"/>
    <mergeCell ref="Q62:S62"/>
    <mergeCell ref="Q44:S44"/>
    <mergeCell ref="Q45:S45"/>
    <mergeCell ref="Q46:S46"/>
    <mergeCell ref="Q47:S47"/>
    <mergeCell ref="Q48:S48"/>
    <mergeCell ref="Q49:S49"/>
    <mergeCell ref="Q58:S58"/>
    <mergeCell ref="U61:W61"/>
    <mergeCell ref="U62:W62"/>
    <mergeCell ref="U56:W56"/>
    <mergeCell ref="U57:W57"/>
    <mergeCell ref="Q66:S66"/>
    <mergeCell ref="N9:P9"/>
    <mergeCell ref="N10:P10"/>
    <mergeCell ref="N11:P11"/>
    <mergeCell ref="N12:P12"/>
    <mergeCell ref="N13:P13"/>
    <mergeCell ref="N14:P14"/>
    <mergeCell ref="N15:P15"/>
    <mergeCell ref="N16:P16"/>
    <mergeCell ref="N17:P17"/>
    <mergeCell ref="Q16:S16"/>
    <mergeCell ref="Q17:S17"/>
    <mergeCell ref="Q18:S18"/>
    <mergeCell ref="Q19:S19"/>
    <mergeCell ref="Q20:S20"/>
    <mergeCell ref="Q21:S21"/>
    <mergeCell ref="Q10:S10"/>
    <mergeCell ref="Q11:S11"/>
    <mergeCell ref="Q12:S12"/>
    <mergeCell ref="Q13:S13"/>
    <mergeCell ref="Q14:S14"/>
    <mergeCell ref="Q15:S15"/>
    <mergeCell ref="Q43:S43"/>
    <mergeCell ref="N55:P55"/>
    <mergeCell ref="N65:P65"/>
    <mergeCell ref="Q64:S64"/>
    <mergeCell ref="N43:P43"/>
    <mergeCell ref="N44:P44"/>
    <mergeCell ref="N45:P45"/>
    <mergeCell ref="N46:P46"/>
    <mergeCell ref="N64:P64"/>
    <mergeCell ref="N47:P47"/>
    <mergeCell ref="N48:P48"/>
    <mergeCell ref="N56:P56"/>
    <mergeCell ref="N57:P57"/>
    <mergeCell ref="N50:P50"/>
    <mergeCell ref="N51:P51"/>
    <mergeCell ref="N52:P52"/>
    <mergeCell ref="N53:P53"/>
    <mergeCell ref="N54:P54"/>
    <mergeCell ref="Q63:S63"/>
    <mergeCell ref="Q53:S53"/>
    <mergeCell ref="Q54:S54"/>
    <mergeCell ref="Q55:S55"/>
    <mergeCell ref="Q56:S56"/>
    <mergeCell ref="Q50:S50"/>
    <mergeCell ref="Q51:S51"/>
    <mergeCell ref="Q52:S52"/>
    <mergeCell ref="K13:M13"/>
    <mergeCell ref="K14:M14"/>
    <mergeCell ref="N66:P66"/>
    <mergeCell ref="K58:M58"/>
    <mergeCell ref="K43:M43"/>
    <mergeCell ref="K44:M44"/>
    <mergeCell ref="K45:M45"/>
    <mergeCell ref="K46:M46"/>
    <mergeCell ref="K47:M47"/>
    <mergeCell ref="K48:M48"/>
    <mergeCell ref="K59:M59"/>
    <mergeCell ref="K64:M64"/>
    <mergeCell ref="K65:M65"/>
    <mergeCell ref="N58:P58"/>
    <mergeCell ref="N59:P59"/>
    <mergeCell ref="K49:M49"/>
    <mergeCell ref="K50:M50"/>
    <mergeCell ref="K51:M51"/>
    <mergeCell ref="K52:M52"/>
    <mergeCell ref="K53:M53"/>
    <mergeCell ref="N24:P24"/>
    <mergeCell ref="N18:P18"/>
    <mergeCell ref="N19:P19"/>
    <mergeCell ref="N20:P20"/>
    <mergeCell ref="H13:J13"/>
    <mergeCell ref="H14:J14"/>
    <mergeCell ref="H56:J56"/>
    <mergeCell ref="H25:J25"/>
    <mergeCell ref="K54:M54"/>
    <mergeCell ref="K55:M55"/>
    <mergeCell ref="K56:M56"/>
    <mergeCell ref="K57:M57"/>
    <mergeCell ref="H43:J43"/>
    <mergeCell ref="H44:J44"/>
    <mergeCell ref="K15:M15"/>
    <mergeCell ref="K16:M16"/>
    <mergeCell ref="K17:M17"/>
    <mergeCell ref="K21:M21"/>
    <mergeCell ref="K22:M22"/>
    <mergeCell ref="K18:M18"/>
    <mergeCell ref="K19:M19"/>
    <mergeCell ref="K20:M20"/>
    <mergeCell ref="H45:J45"/>
    <mergeCell ref="H46:J46"/>
    <mergeCell ref="H47:J47"/>
    <mergeCell ref="H48:J48"/>
    <mergeCell ref="H49:J49"/>
    <mergeCell ref="H22:J22"/>
    <mergeCell ref="H15:J15"/>
    <mergeCell ref="H16:J16"/>
    <mergeCell ref="H17:J17"/>
    <mergeCell ref="H18:J18"/>
    <mergeCell ref="H19:J19"/>
    <mergeCell ref="H20:J20"/>
    <mergeCell ref="H29:J29"/>
    <mergeCell ref="H36:J36"/>
    <mergeCell ref="H37:J37"/>
    <mergeCell ref="H27:J27"/>
    <mergeCell ref="H34:J34"/>
    <mergeCell ref="H35:J35"/>
    <mergeCell ref="H28:J28"/>
    <mergeCell ref="H30:J30"/>
    <mergeCell ref="A21:D21"/>
    <mergeCell ref="A22:D22"/>
    <mergeCell ref="A62:D62"/>
    <mergeCell ref="A63:D63"/>
    <mergeCell ref="A66:D66"/>
    <mergeCell ref="A67:D67"/>
    <mergeCell ref="A64:D64"/>
    <mergeCell ref="A65:D65"/>
    <mergeCell ref="A56:D56"/>
    <mergeCell ref="A57:D57"/>
    <mergeCell ref="A58:D58"/>
    <mergeCell ref="A59:D59"/>
    <mergeCell ref="A60:D60"/>
    <mergeCell ref="A61:D61"/>
    <mergeCell ref="A34:D34"/>
    <mergeCell ref="A35:D35"/>
    <mergeCell ref="A36:D36"/>
    <mergeCell ref="A24:D24"/>
    <mergeCell ref="A25:D25"/>
    <mergeCell ref="A26:D26"/>
    <mergeCell ref="A27:D27"/>
    <mergeCell ref="A28:D28"/>
    <mergeCell ref="A29:D29"/>
    <mergeCell ref="A23:D23"/>
    <mergeCell ref="A13:D13"/>
    <mergeCell ref="A14:D14"/>
    <mergeCell ref="A37:D37"/>
    <mergeCell ref="A38:D38"/>
    <mergeCell ref="A39:D39"/>
    <mergeCell ref="A40:D40"/>
    <mergeCell ref="A41:D41"/>
    <mergeCell ref="A42:D42"/>
    <mergeCell ref="AJ57:AM57"/>
    <mergeCell ref="E44:G44"/>
    <mergeCell ref="E43:G43"/>
    <mergeCell ref="A48:D48"/>
    <mergeCell ref="A49:D49"/>
    <mergeCell ref="A50:D50"/>
    <mergeCell ref="A51:D51"/>
    <mergeCell ref="A52:D52"/>
    <mergeCell ref="A53:D53"/>
    <mergeCell ref="A54:D54"/>
    <mergeCell ref="A55:D55"/>
    <mergeCell ref="H21:J21"/>
    <mergeCell ref="A30:D30"/>
    <mergeCell ref="A31:D31"/>
    <mergeCell ref="A32:D32"/>
    <mergeCell ref="A33:D33"/>
    <mergeCell ref="AJ58:AM58"/>
    <mergeCell ref="AJ59:AM59"/>
    <mergeCell ref="A45:D45"/>
    <mergeCell ref="A46:D46"/>
    <mergeCell ref="A47:D47"/>
    <mergeCell ref="U58:W58"/>
    <mergeCell ref="U59:W59"/>
    <mergeCell ref="X48:Z48"/>
    <mergeCell ref="AJ56:AM56"/>
    <mergeCell ref="H59:J59"/>
    <mergeCell ref="E52:G52"/>
    <mergeCell ref="E51:G51"/>
    <mergeCell ref="E53:G53"/>
    <mergeCell ref="E56:G56"/>
    <mergeCell ref="E55:G55"/>
    <mergeCell ref="E46:G46"/>
    <mergeCell ref="E45:G45"/>
    <mergeCell ref="E48:G48"/>
    <mergeCell ref="E47:G47"/>
    <mergeCell ref="E50:G50"/>
    <mergeCell ref="E49:G49"/>
    <mergeCell ref="E54:G54"/>
    <mergeCell ref="N49:P49"/>
    <mergeCell ref="X49:Z49"/>
    <mergeCell ref="AJ67:AM67"/>
    <mergeCell ref="AJ68:AM68"/>
    <mergeCell ref="A43:D43"/>
    <mergeCell ref="A44:D44"/>
    <mergeCell ref="AJ69:AM69"/>
    <mergeCell ref="AJ60:AM60"/>
    <mergeCell ref="AJ61:AM61"/>
    <mergeCell ref="AJ62:AM62"/>
    <mergeCell ref="AJ63:AM63"/>
    <mergeCell ref="AJ64:AM64"/>
    <mergeCell ref="AJ65:AM65"/>
    <mergeCell ref="AJ66:AM66"/>
    <mergeCell ref="A68:D68"/>
    <mergeCell ref="A69:D69"/>
    <mergeCell ref="N67:P67"/>
    <mergeCell ref="N68:P68"/>
    <mergeCell ref="N60:P60"/>
    <mergeCell ref="N61:P61"/>
    <mergeCell ref="N69:P69"/>
    <mergeCell ref="N62:P62"/>
    <mergeCell ref="N63:P63"/>
    <mergeCell ref="K61:M61"/>
    <mergeCell ref="K62:M62"/>
    <mergeCell ref="K63:M63"/>
  </mergeCells>
  <printOptions horizontalCentered="1" gridLinesSet="0"/>
  <pageMargins left="0.23622047244094499" right="0.25" top="0.46" bottom="0.143700787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9245-3CDF-4E9C-9DC7-AFAAECF8839E}">
  <sheetPr>
    <outlinePr summaryBelow="0" summaryRight="0"/>
  </sheetPr>
  <dimension ref="A1:F90"/>
  <sheetViews>
    <sheetView showGridLines="0" view="pageBreakPreview" topLeftCell="A4" zoomScaleNormal="100" zoomScaleSheetLayoutView="100" workbookViewId="0">
      <selection activeCell="A90" sqref="A90"/>
    </sheetView>
  </sheetViews>
  <sheetFormatPr defaultColWidth="9.125" defaultRowHeight="15.75" outlineLevelRow="4"/>
  <cols>
    <col min="1" max="1" width="15.25" style="76" customWidth="1"/>
    <col min="2" max="2" width="87.25" style="72" customWidth="1"/>
    <col min="3" max="3" width="19.625" style="77" customWidth="1"/>
    <col min="4" max="5" width="26.75" style="76" customWidth="1"/>
    <col min="6" max="6" width="24.75" style="76" customWidth="1"/>
    <col min="7" max="10" width="9.125" style="72" customWidth="1"/>
    <col min="11" max="16384" width="9.125" style="72"/>
  </cols>
  <sheetData>
    <row r="1" spans="1:6" ht="15.75" customHeight="1"/>
    <row r="2" spans="1:6" ht="15.75" customHeight="1"/>
    <row r="3" spans="1:6" ht="15.75" customHeight="1"/>
    <row r="4" spans="1:6" ht="15.75" customHeight="1"/>
    <row r="5" spans="1:6" ht="15.75" customHeight="1"/>
    <row r="6" spans="1:6" ht="15.75" customHeight="1"/>
    <row r="7" spans="1:6" ht="11.25" customHeight="1" thickBot="1"/>
    <row r="8" spans="1:6" s="78" customFormat="1" ht="32.25" customHeight="1" thickTop="1">
      <c r="A8" s="79" t="s">
        <v>0</v>
      </c>
      <c r="B8" s="99" t="s">
        <v>1</v>
      </c>
      <c r="C8" s="80" t="s">
        <v>624</v>
      </c>
      <c r="D8" s="81" t="s">
        <v>743</v>
      </c>
      <c r="E8" s="81" t="s">
        <v>744</v>
      </c>
      <c r="F8" s="82" t="s">
        <v>745</v>
      </c>
    </row>
    <row r="9" spans="1:6" s="75" customFormat="1" ht="31.5" customHeight="1">
      <c r="A9" s="83">
        <v>0</v>
      </c>
      <c r="B9" s="100" t="s">
        <v>730</v>
      </c>
      <c r="C9" s="84">
        <f>C10+C51+C68+C79+C81+C83+C87+C85</f>
        <v>0.99995000000000001</v>
      </c>
      <c r="D9" s="84">
        <f>SUMPRODUCT(D10*C10+D51*C51+D68*C68+D79*C79+D81*C81+D83*C83+D87*C87)/C9</f>
        <v>0</v>
      </c>
      <c r="E9" s="84">
        <f>F9-D9</f>
        <v>0</v>
      </c>
      <c r="F9" s="85">
        <f>SUMPRODUCT(F10*C10+F51*C51+F68*C68+F79*C79+F81*C81+F83*C83+F87*C87)/C9</f>
        <v>0</v>
      </c>
    </row>
    <row r="10" spans="1:6" s="180" customFormat="1" ht="17.25" customHeight="1" outlineLevel="1">
      <c r="A10" s="176">
        <v>1</v>
      </c>
      <c r="B10" s="177" t="s">
        <v>625</v>
      </c>
      <c r="C10" s="178">
        <f>C11+C47</f>
        <v>4.9949999999999994E-2</v>
      </c>
      <c r="D10" s="178">
        <f>SUMPRODUCT(D11*C11+D47*C47)/C10</f>
        <v>0</v>
      </c>
      <c r="E10" s="178">
        <f>F10-D10</f>
        <v>0</v>
      </c>
      <c r="F10" s="179">
        <f>SUMPRODUCT(F11*C11+F47*C47)/C10</f>
        <v>0</v>
      </c>
    </row>
    <row r="11" spans="1:6" s="73" customFormat="1" ht="17.25" customHeight="1" outlineLevel="2">
      <c r="A11" s="86">
        <v>1.1000000000000001</v>
      </c>
      <c r="B11" s="101" t="s">
        <v>641</v>
      </c>
      <c r="C11" s="87">
        <f>SUM(C12,C34,C40)</f>
        <v>2.9949999999999997E-2</v>
      </c>
      <c r="D11" s="87">
        <f>SUMPRODUCT(D12*C12+D34*C34+D40*C40)/C11</f>
        <v>0</v>
      </c>
      <c r="E11" s="87">
        <f>F11-D11</f>
        <v>0</v>
      </c>
      <c r="F11" s="88">
        <f>SUMPRODUCT(F12*C12+F34*C34+F40*C40)/C11</f>
        <v>0</v>
      </c>
    </row>
    <row r="12" spans="1:6" s="74" customFormat="1" ht="18.75" customHeight="1" outlineLevel="3">
      <c r="A12" s="89" t="s">
        <v>6</v>
      </c>
      <c r="B12" s="102" t="s">
        <v>647</v>
      </c>
      <c r="C12" s="90">
        <f>SUM(C13:C33)</f>
        <v>9.9499999999999988E-3</v>
      </c>
      <c r="D12" s="90">
        <f>SUMPRODUCT(D13:D33,C13:C33)/C12</f>
        <v>0</v>
      </c>
      <c r="E12" s="90">
        <f>F12-D12</f>
        <v>0</v>
      </c>
      <c r="F12" s="91">
        <f>SUMPRODUCT(F13:F33,C13:C33)/C12</f>
        <v>0</v>
      </c>
    </row>
    <row r="13" spans="1:6" ht="19.5" customHeight="1" outlineLevel="4">
      <c r="A13" s="92" t="s">
        <v>693</v>
      </c>
      <c r="B13" s="103" t="s">
        <v>649</v>
      </c>
      <c r="C13" s="77">
        <v>5.9999999999999995E-4</v>
      </c>
      <c r="D13" s="77">
        <v>0</v>
      </c>
      <c r="E13" s="77">
        <f>F13-D13</f>
        <v>0</v>
      </c>
      <c r="F13" s="94">
        <v>0</v>
      </c>
    </row>
    <row r="14" spans="1:6" ht="19.5" customHeight="1" outlineLevel="4">
      <c r="A14" s="92" t="s">
        <v>694</v>
      </c>
      <c r="B14" s="103" t="s">
        <v>650</v>
      </c>
      <c r="C14" s="77">
        <v>4.6999999999999999E-4</v>
      </c>
      <c r="D14" s="77">
        <v>0</v>
      </c>
      <c r="E14" s="77">
        <f t="shared" ref="E14:E33" si="0">F14-D14</f>
        <v>0</v>
      </c>
      <c r="F14" s="94">
        <v>0</v>
      </c>
    </row>
    <row r="15" spans="1:6" ht="19.5" customHeight="1" outlineLevel="4">
      <c r="A15" s="92" t="s">
        <v>695</v>
      </c>
      <c r="B15" s="103" t="s">
        <v>651</v>
      </c>
      <c r="C15" s="77">
        <v>4.6999999999999999E-4</v>
      </c>
      <c r="D15" s="77">
        <v>0</v>
      </c>
      <c r="E15" s="77">
        <f t="shared" si="0"/>
        <v>0</v>
      </c>
      <c r="F15" s="94">
        <v>0</v>
      </c>
    </row>
    <row r="16" spans="1:6" ht="19.5" customHeight="1" outlineLevel="4">
      <c r="A16" s="92" t="s">
        <v>696</v>
      </c>
      <c r="B16" s="182" t="s">
        <v>652</v>
      </c>
      <c r="C16" s="77">
        <v>4.6999999999999999E-4</v>
      </c>
      <c r="D16" s="77">
        <v>0</v>
      </c>
      <c r="E16" s="77">
        <f t="shared" si="0"/>
        <v>0</v>
      </c>
      <c r="F16" s="94">
        <v>0</v>
      </c>
    </row>
    <row r="17" spans="1:6" ht="19.5" customHeight="1" outlineLevel="4">
      <c r="A17" s="92" t="s">
        <v>697</v>
      </c>
      <c r="B17" s="182" t="s">
        <v>653</v>
      </c>
      <c r="C17" s="77">
        <v>2.9999999999999997E-4</v>
      </c>
      <c r="D17" s="77">
        <v>0</v>
      </c>
      <c r="E17" s="77">
        <f t="shared" si="0"/>
        <v>0</v>
      </c>
      <c r="F17" s="94">
        <v>0</v>
      </c>
    </row>
    <row r="18" spans="1:6" ht="19.5" customHeight="1" outlineLevel="4">
      <c r="A18" s="92" t="s">
        <v>698</v>
      </c>
      <c r="B18" s="182" t="s">
        <v>654</v>
      </c>
      <c r="C18" s="77">
        <v>5.9999999999999995E-4</v>
      </c>
      <c r="D18" s="77">
        <v>0</v>
      </c>
      <c r="E18" s="77">
        <f t="shared" si="0"/>
        <v>0</v>
      </c>
      <c r="F18" s="94">
        <v>0</v>
      </c>
    </row>
    <row r="19" spans="1:6" ht="19.5" customHeight="1" outlineLevel="4">
      <c r="A19" s="92" t="s">
        <v>699</v>
      </c>
      <c r="B19" s="182" t="s">
        <v>655</v>
      </c>
      <c r="C19" s="77">
        <v>5.9999999999999995E-4</v>
      </c>
      <c r="D19" s="77">
        <v>0</v>
      </c>
      <c r="E19" s="77">
        <f t="shared" si="0"/>
        <v>0</v>
      </c>
      <c r="F19" s="94">
        <v>0</v>
      </c>
    </row>
    <row r="20" spans="1:6" ht="19.5" customHeight="1" outlineLevel="4">
      <c r="A20" s="92" t="s">
        <v>700</v>
      </c>
      <c r="B20" s="182" t="s">
        <v>656</v>
      </c>
      <c r="C20" s="77">
        <v>5.9999999999999995E-4</v>
      </c>
      <c r="D20" s="77">
        <v>0</v>
      </c>
      <c r="E20" s="77">
        <f t="shared" si="0"/>
        <v>0</v>
      </c>
      <c r="F20" s="94">
        <v>0</v>
      </c>
    </row>
    <row r="21" spans="1:6" ht="19.5" customHeight="1" outlineLevel="4">
      <c r="A21" s="92" t="s">
        <v>701</v>
      </c>
      <c r="B21" s="182" t="s">
        <v>657</v>
      </c>
      <c r="C21" s="77">
        <v>4.6999999999999999E-4</v>
      </c>
      <c r="D21" s="77">
        <v>0</v>
      </c>
      <c r="E21" s="77">
        <f t="shared" si="0"/>
        <v>0</v>
      </c>
      <c r="F21" s="94">
        <v>0</v>
      </c>
    </row>
    <row r="22" spans="1:6" ht="19.5" customHeight="1" outlineLevel="4">
      <c r="A22" s="92" t="s">
        <v>702</v>
      </c>
      <c r="B22" s="182" t="s">
        <v>658</v>
      </c>
      <c r="C22" s="77">
        <v>5.9999999999999995E-4</v>
      </c>
      <c r="D22" s="77">
        <v>0</v>
      </c>
      <c r="E22" s="77">
        <f t="shared" si="0"/>
        <v>0</v>
      </c>
      <c r="F22" s="94">
        <v>0</v>
      </c>
    </row>
    <row r="23" spans="1:6" ht="19.5" customHeight="1" outlineLevel="4">
      <c r="A23" s="92" t="s">
        <v>703</v>
      </c>
      <c r="B23" s="182" t="s">
        <v>659</v>
      </c>
      <c r="C23" s="77">
        <v>5.9999999999999995E-4</v>
      </c>
      <c r="D23" s="77">
        <v>0</v>
      </c>
      <c r="E23" s="77">
        <f t="shared" si="0"/>
        <v>0</v>
      </c>
      <c r="F23" s="94">
        <v>0</v>
      </c>
    </row>
    <row r="24" spans="1:6" ht="19.5" customHeight="1" outlineLevel="4">
      <c r="A24" s="92" t="s">
        <v>704</v>
      </c>
      <c r="B24" s="182" t="s">
        <v>660</v>
      </c>
      <c r="C24" s="77">
        <v>4.0000000000000002E-4</v>
      </c>
      <c r="D24" s="77">
        <v>0</v>
      </c>
      <c r="E24" s="77">
        <f t="shared" si="0"/>
        <v>0</v>
      </c>
      <c r="F24" s="94">
        <v>0</v>
      </c>
    </row>
    <row r="25" spans="1:6" ht="19.5" customHeight="1" outlineLevel="4">
      <c r="A25" s="92" t="s">
        <v>705</v>
      </c>
      <c r="B25" s="182" t="s">
        <v>661</v>
      </c>
      <c r="C25" s="77">
        <v>4.0000000000000002E-4</v>
      </c>
      <c r="D25" s="77">
        <v>0</v>
      </c>
      <c r="E25" s="77">
        <f t="shared" si="0"/>
        <v>0</v>
      </c>
      <c r="F25" s="94">
        <v>0</v>
      </c>
    </row>
    <row r="26" spans="1:6" ht="19.5" customHeight="1" outlineLevel="4">
      <c r="A26" s="92" t="s">
        <v>706</v>
      </c>
      <c r="B26" s="182" t="s">
        <v>791</v>
      </c>
      <c r="C26" s="77">
        <v>4.0000000000000002E-4</v>
      </c>
      <c r="D26" s="77">
        <v>0</v>
      </c>
      <c r="E26" s="77">
        <f t="shared" si="0"/>
        <v>0</v>
      </c>
      <c r="F26" s="94">
        <v>0</v>
      </c>
    </row>
    <row r="27" spans="1:6" ht="19.5" customHeight="1" outlineLevel="4">
      <c r="A27" s="92" t="s">
        <v>707</v>
      </c>
      <c r="B27" s="182" t="s">
        <v>662</v>
      </c>
      <c r="C27" s="77">
        <v>5.9999999999999995E-4</v>
      </c>
      <c r="D27" s="77">
        <v>0</v>
      </c>
      <c r="E27" s="77">
        <f t="shared" si="0"/>
        <v>0</v>
      </c>
      <c r="F27" s="94">
        <v>0</v>
      </c>
    </row>
    <row r="28" spans="1:6" ht="19.5" customHeight="1" outlineLevel="4">
      <c r="A28" s="92" t="s">
        <v>708</v>
      </c>
      <c r="B28" s="182" t="s">
        <v>663</v>
      </c>
      <c r="C28" s="77">
        <v>5.9999999999999995E-4</v>
      </c>
      <c r="D28" s="77">
        <v>0</v>
      </c>
      <c r="E28" s="77">
        <f t="shared" si="0"/>
        <v>0</v>
      </c>
      <c r="F28" s="94">
        <v>0</v>
      </c>
    </row>
    <row r="29" spans="1:6" ht="19.5" customHeight="1" outlineLevel="4">
      <c r="A29" s="92" t="s">
        <v>709</v>
      </c>
      <c r="B29" s="182" t="s">
        <v>664</v>
      </c>
      <c r="C29" s="77">
        <v>4.0000000000000002E-4</v>
      </c>
      <c r="D29" s="77">
        <v>0</v>
      </c>
      <c r="E29" s="77">
        <f t="shared" si="0"/>
        <v>0</v>
      </c>
      <c r="F29" s="94">
        <v>0</v>
      </c>
    </row>
    <row r="30" spans="1:6" ht="19.5" customHeight="1" outlineLevel="4">
      <c r="A30" s="92" t="s">
        <v>710</v>
      </c>
      <c r="B30" s="103" t="s">
        <v>665</v>
      </c>
      <c r="C30" s="77">
        <v>2.9999999999999997E-4</v>
      </c>
      <c r="D30" s="77">
        <v>0</v>
      </c>
      <c r="E30" s="77">
        <f t="shared" si="0"/>
        <v>0</v>
      </c>
      <c r="F30" s="94">
        <v>0</v>
      </c>
    </row>
    <row r="31" spans="1:6" ht="19.5" customHeight="1" outlineLevel="4">
      <c r="A31" s="92" t="s">
        <v>711</v>
      </c>
      <c r="B31" s="103" t="s">
        <v>666</v>
      </c>
      <c r="C31" s="77">
        <v>4.6999999999999999E-4</v>
      </c>
      <c r="D31" s="77">
        <v>0</v>
      </c>
      <c r="E31" s="77">
        <f t="shared" si="0"/>
        <v>0</v>
      </c>
      <c r="F31" s="94">
        <v>0</v>
      </c>
    </row>
    <row r="32" spans="1:6" ht="19.5" customHeight="1" outlineLevel="4">
      <c r="A32" s="92" t="s">
        <v>712</v>
      </c>
      <c r="B32" s="103" t="s">
        <v>667</v>
      </c>
      <c r="C32" s="77">
        <v>2.9999999999999997E-4</v>
      </c>
      <c r="D32" s="77">
        <v>0</v>
      </c>
      <c r="E32" s="77">
        <f t="shared" si="0"/>
        <v>0</v>
      </c>
      <c r="F32" s="94">
        <v>0</v>
      </c>
    </row>
    <row r="33" spans="1:6" ht="17.25" customHeight="1" outlineLevel="4">
      <c r="A33" s="92" t="s">
        <v>713</v>
      </c>
      <c r="B33" s="103" t="s">
        <v>668</v>
      </c>
      <c r="C33" s="77">
        <v>2.9999999999999997E-4</v>
      </c>
      <c r="D33" s="77">
        <v>0</v>
      </c>
      <c r="E33" s="77">
        <f t="shared" si="0"/>
        <v>0</v>
      </c>
      <c r="F33" s="94">
        <v>0</v>
      </c>
    </row>
    <row r="34" spans="1:6" s="74" customFormat="1" ht="19.5" customHeight="1" outlineLevel="3">
      <c r="A34" s="89" t="s">
        <v>8</v>
      </c>
      <c r="B34" s="104" t="s">
        <v>728</v>
      </c>
      <c r="C34" s="90">
        <f>SUM(C35:C39)</f>
        <v>9.9999999999999985E-3</v>
      </c>
      <c r="D34" s="90">
        <f>SUMPRODUCT(D35:D39,C35:C39)/C34</f>
        <v>0</v>
      </c>
      <c r="E34" s="90">
        <f>F34-D34</f>
        <v>0</v>
      </c>
      <c r="F34" s="91">
        <f>SUMPRODUCT(F35:F39,C35:C39)/C34</f>
        <v>0</v>
      </c>
    </row>
    <row r="35" spans="1:6" ht="19.5" customHeight="1" outlineLevel="4">
      <c r="A35" s="92" t="s">
        <v>714</v>
      </c>
      <c r="B35" s="182" t="s">
        <v>669</v>
      </c>
      <c r="C35" s="77">
        <v>2.3E-3</v>
      </c>
      <c r="D35" s="77">
        <v>0</v>
      </c>
      <c r="E35" s="77">
        <f>F35-D35</f>
        <v>0</v>
      </c>
      <c r="F35" s="94">
        <v>0</v>
      </c>
    </row>
    <row r="36" spans="1:6" ht="19.5" customHeight="1" outlineLevel="4">
      <c r="A36" s="92" t="s">
        <v>715</v>
      </c>
      <c r="B36" s="182" t="s">
        <v>670</v>
      </c>
      <c r="C36" s="77">
        <v>2.3E-3</v>
      </c>
      <c r="D36" s="77">
        <v>0</v>
      </c>
      <c r="E36" s="77">
        <f t="shared" ref="E36:E39" si="1">F36-D36</f>
        <v>0</v>
      </c>
      <c r="F36" s="94">
        <v>0</v>
      </c>
    </row>
    <row r="37" spans="1:6" ht="19.5" customHeight="1" outlineLevel="4">
      <c r="A37" s="92" t="s">
        <v>716</v>
      </c>
      <c r="B37" s="182" t="s">
        <v>671</v>
      </c>
      <c r="C37" s="77">
        <v>1.8E-3</v>
      </c>
      <c r="D37" s="77">
        <v>0</v>
      </c>
      <c r="E37" s="77">
        <f t="shared" si="1"/>
        <v>0</v>
      </c>
      <c r="F37" s="94">
        <v>0</v>
      </c>
    </row>
    <row r="38" spans="1:6" ht="19.5" customHeight="1" outlineLevel="4">
      <c r="A38" s="92" t="s">
        <v>717</v>
      </c>
      <c r="B38" s="103" t="s">
        <v>672</v>
      </c>
      <c r="C38" s="77">
        <v>1.8E-3</v>
      </c>
      <c r="D38" s="77">
        <v>0</v>
      </c>
      <c r="E38" s="77">
        <f t="shared" si="1"/>
        <v>0</v>
      </c>
      <c r="F38" s="94">
        <v>0</v>
      </c>
    </row>
    <row r="39" spans="1:6" ht="19.5" customHeight="1" outlineLevel="4">
      <c r="A39" s="92" t="s">
        <v>718</v>
      </c>
      <c r="B39" s="103" t="s">
        <v>673</v>
      </c>
      <c r="C39" s="77">
        <v>1.8E-3</v>
      </c>
      <c r="D39" s="77">
        <v>0</v>
      </c>
      <c r="E39" s="77">
        <f t="shared" si="1"/>
        <v>0</v>
      </c>
      <c r="F39" s="94">
        <v>0</v>
      </c>
    </row>
    <row r="40" spans="1:6" s="74" customFormat="1" ht="19.5" customHeight="1" outlineLevel="3">
      <c r="A40" s="89" t="s">
        <v>10</v>
      </c>
      <c r="B40" s="104" t="s">
        <v>648</v>
      </c>
      <c r="C40" s="90">
        <f>SUM(C41:C46)</f>
        <v>0.01</v>
      </c>
      <c r="D40" s="90">
        <f>SUMPRODUCT(D41:D46,C41:C46)/C40</f>
        <v>0</v>
      </c>
      <c r="E40" s="90">
        <f>F40-D40</f>
        <v>0</v>
      </c>
      <c r="F40" s="91">
        <f>SUMPRODUCT(F41:F46,C41:C46)/C40</f>
        <v>0</v>
      </c>
    </row>
    <row r="41" spans="1:6" ht="19.5" customHeight="1" outlineLevel="4">
      <c r="A41" s="92" t="s">
        <v>719</v>
      </c>
      <c r="B41" s="182" t="s">
        <v>674</v>
      </c>
      <c r="C41" s="77">
        <v>1.8E-3</v>
      </c>
      <c r="D41" s="77">
        <v>0</v>
      </c>
      <c r="E41" s="77">
        <f>F41-D41</f>
        <v>0</v>
      </c>
      <c r="F41" s="94">
        <v>0</v>
      </c>
    </row>
    <row r="42" spans="1:6" ht="19.5" customHeight="1" outlineLevel="4">
      <c r="A42" s="92" t="s">
        <v>720</v>
      </c>
      <c r="B42" s="182" t="s">
        <v>675</v>
      </c>
      <c r="C42" s="77">
        <v>1.8E-3</v>
      </c>
      <c r="D42" s="77">
        <v>0</v>
      </c>
      <c r="E42" s="77">
        <f t="shared" ref="E42:E46" si="2">F42-D42</f>
        <v>0</v>
      </c>
      <c r="F42" s="94">
        <v>0</v>
      </c>
    </row>
    <row r="43" spans="1:6" ht="19.5" customHeight="1" outlineLevel="4">
      <c r="A43" s="92" t="s">
        <v>721</v>
      </c>
      <c r="B43" s="182" t="s">
        <v>676</v>
      </c>
      <c r="C43" s="77">
        <v>1.6000000000000001E-3</v>
      </c>
      <c r="D43" s="77">
        <v>0</v>
      </c>
      <c r="E43" s="77">
        <f t="shared" si="2"/>
        <v>0</v>
      </c>
      <c r="F43" s="94">
        <v>0</v>
      </c>
    </row>
    <row r="44" spans="1:6" ht="19.5" customHeight="1" outlineLevel="4">
      <c r="A44" s="92" t="s">
        <v>722</v>
      </c>
      <c r="B44" s="103" t="s">
        <v>677</v>
      </c>
      <c r="C44" s="77">
        <v>1.6000000000000001E-3</v>
      </c>
      <c r="D44" s="77">
        <v>0</v>
      </c>
      <c r="E44" s="77">
        <f t="shared" si="2"/>
        <v>0</v>
      </c>
      <c r="F44" s="94">
        <v>0</v>
      </c>
    </row>
    <row r="45" spans="1:6" ht="19.5" customHeight="1" outlineLevel="4">
      <c r="A45" s="92" t="s">
        <v>723</v>
      </c>
      <c r="B45" s="103" t="s">
        <v>678</v>
      </c>
      <c r="C45" s="77">
        <v>1.6000000000000001E-3</v>
      </c>
      <c r="D45" s="77">
        <v>0</v>
      </c>
      <c r="E45" s="77">
        <f t="shared" si="2"/>
        <v>0</v>
      </c>
      <c r="F45" s="94">
        <v>0</v>
      </c>
    </row>
    <row r="46" spans="1:6" ht="17.25" customHeight="1" outlineLevel="4">
      <c r="A46" s="92" t="s">
        <v>724</v>
      </c>
      <c r="B46" s="103" t="s">
        <v>679</v>
      </c>
      <c r="C46" s="77">
        <v>1.6000000000000001E-3</v>
      </c>
      <c r="D46" s="77">
        <v>0</v>
      </c>
      <c r="E46" s="77">
        <f t="shared" si="2"/>
        <v>0</v>
      </c>
      <c r="F46" s="94">
        <v>0</v>
      </c>
    </row>
    <row r="47" spans="1:6" s="73" customFormat="1" ht="19.5" customHeight="1" outlineLevel="2">
      <c r="A47" s="86">
        <v>1.2</v>
      </c>
      <c r="B47" s="105" t="s">
        <v>642</v>
      </c>
      <c r="C47" s="87">
        <f>SUM(C48:C50)</f>
        <v>0.02</v>
      </c>
      <c r="D47" s="87">
        <f>SUMPRODUCT(D48:D50,C48:C50)/C47</f>
        <v>0</v>
      </c>
      <c r="E47" s="87">
        <f>F47-D47</f>
        <v>0</v>
      </c>
      <c r="F47" s="88">
        <f>SUMPRODUCT(F48:F50,C48:C50)/C47</f>
        <v>0</v>
      </c>
    </row>
    <row r="48" spans="1:6" ht="19.5" customHeight="1" outlineLevel="3">
      <c r="A48" s="92" t="s">
        <v>632</v>
      </c>
      <c r="B48" s="103" t="s">
        <v>726</v>
      </c>
      <c r="C48" s="77">
        <v>7.4999999999999997E-3</v>
      </c>
      <c r="D48" s="77">
        <v>0</v>
      </c>
      <c r="E48" s="77">
        <f>F48-D48</f>
        <v>0</v>
      </c>
      <c r="F48" s="94">
        <v>0</v>
      </c>
    </row>
    <row r="49" spans="1:6" ht="19.5" customHeight="1" outlineLevel="3">
      <c r="A49" s="92" t="s">
        <v>633</v>
      </c>
      <c r="B49" s="103" t="s">
        <v>727</v>
      </c>
      <c r="C49" s="77">
        <v>7.4999999999999997E-3</v>
      </c>
      <c r="D49" s="77">
        <v>0</v>
      </c>
      <c r="E49" s="77">
        <f t="shared" ref="E49:E50" si="3">F49-D49</f>
        <v>0</v>
      </c>
      <c r="F49" s="94">
        <v>0</v>
      </c>
    </row>
    <row r="50" spans="1:6" ht="17.25" customHeight="1" outlineLevel="3">
      <c r="A50" s="92" t="s">
        <v>634</v>
      </c>
      <c r="B50" s="103" t="s">
        <v>692</v>
      </c>
      <c r="C50" s="77">
        <v>5.0000000000000001E-3</v>
      </c>
      <c r="D50" s="77">
        <v>0</v>
      </c>
      <c r="E50" s="77">
        <f t="shared" si="3"/>
        <v>0</v>
      </c>
      <c r="F50" s="94">
        <v>0</v>
      </c>
    </row>
    <row r="51" spans="1:6" s="180" customFormat="1" ht="19.5" customHeight="1" outlineLevel="1">
      <c r="A51" s="176">
        <v>2</v>
      </c>
      <c r="B51" s="181" t="s">
        <v>626</v>
      </c>
      <c r="C51" s="178">
        <f>C52+C56+C60</f>
        <v>0.5</v>
      </c>
      <c r="D51" s="178">
        <f>SUMPRODUCT(D52*C52+D56*C56+D60*C60)/C51</f>
        <v>0</v>
      </c>
      <c r="E51" s="178">
        <f>F51-D51</f>
        <v>0</v>
      </c>
      <c r="F51" s="179">
        <f>SUMPRODUCT(F52*C52+F56*C56+F60*C60)/C51</f>
        <v>0</v>
      </c>
    </row>
    <row r="52" spans="1:6" s="73" customFormat="1" ht="19.5" customHeight="1" outlineLevel="2">
      <c r="A52" s="86">
        <v>2.1</v>
      </c>
      <c r="B52" s="105" t="s">
        <v>643</v>
      </c>
      <c r="C52" s="87">
        <f>C53+C54+C55</f>
        <v>0.19999999999999998</v>
      </c>
      <c r="D52" s="87">
        <f>SUMPRODUCT(D53:D55,C53:C55)/C52</f>
        <v>0</v>
      </c>
      <c r="E52" s="87">
        <f>F52-D52</f>
        <v>0</v>
      </c>
      <c r="F52" s="88">
        <f>SUMPRODUCT(F53:F55,C53:C55)/C52</f>
        <v>0</v>
      </c>
    </row>
    <row r="53" spans="1:6" ht="19.5" customHeight="1" outlineLevel="3">
      <c r="A53" s="92" t="s">
        <v>369</v>
      </c>
      <c r="B53" s="103" t="s">
        <v>680</v>
      </c>
      <c r="C53" s="77">
        <v>0.15</v>
      </c>
      <c r="D53" s="77">
        <v>0</v>
      </c>
      <c r="E53" s="77">
        <f t="shared" ref="E53:E89" si="4">F53-D53</f>
        <v>0</v>
      </c>
      <c r="F53" s="94">
        <v>0</v>
      </c>
    </row>
    <row r="54" spans="1:6" ht="19.5" customHeight="1" outlineLevel="3">
      <c r="A54" s="92" t="s">
        <v>379</v>
      </c>
      <c r="B54" s="103" t="s">
        <v>681</v>
      </c>
      <c r="C54" s="77">
        <v>2.5000000000000001E-2</v>
      </c>
      <c r="D54" s="77">
        <v>0</v>
      </c>
      <c r="E54" s="77">
        <f t="shared" si="4"/>
        <v>0</v>
      </c>
      <c r="F54" s="94">
        <v>0</v>
      </c>
    </row>
    <row r="55" spans="1:6" ht="19.5" customHeight="1" outlineLevel="3">
      <c r="A55" s="92" t="s">
        <v>381</v>
      </c>
      <c r="B55" s="103" t="s">
        <v>682</v>
      </c>
      <c r="C55" s="77">
        <v>2.5000000000000001E-2</v>
      </c>
      <c r="D55" s="77">
        <v>0</v>
      </c>
      <c r="E55" s="77">
        <f t="shared" si="4"/>
        <v>0</v>
      </c>
      <c r="F55" s="94">
        <v>0</v>
      </c>
    </row>
    <row r="56" spans="1:6" s="73" customFormat="1" ht="19.5" customHeight="1" outlineLevel="2">
      <c r="A56" s="86">
        <v>2.2000000000000002</v>
      </c>
      <c r="B56" s="105" t="s">
        <v>644</v>
      </c>
      <c r="C56" s="87">
        <f>C57+C58+C59</f>
        <v>0.15</v>
      </c>
      <c r="D56" s="87">
        <f>SUMPRODUCT(D57:D59,C57:C59)/C56</f>
        <v>0</v>
      </c>
      <c r="E56" s="87">
        <f t="shared" si="4"/>
        <v>0</v>
      </c>
      <c r="F56" s="88">
        <f>SUMPRODUCT(F57:F59,C57:C59)/C56</f>
        <v>0</v>
      </c>
    </row>
    <row r="57" spans="1:6" ht="19.5" customHeight="1" outlineLevel="3">
      <c r="A57" s="92" t="s">
        <v>416</v>
      </c>
      <c r="B57" s="103" t="s">
        <v>683</v>
      </c>
      <c r="C57" s="77">
        <v>0.1</v>
      </c>
      <c r="D57" s="77">
        <v>0</v>
      </c>
      <c r="E57" s="77">
        <f t="shared" si="4"/>
        <v>0</v>
      </c>
      <c r="F57" s="94">
        <v>0</v>
      </c>
    </row>
    <row r="58" spans="1:6" ht="19.5" customHeight="1" outlineLevel="3">
      <c r="A58" s="92" t="s">
        <v>418</v>
      </c>
      <c r="B58" s="103" t="s">
        <v>682</v>
      </c>
      <c r="C58" s="77">
        <v>2.5000000000000001E-2</v>
      </c>
      <c r="D58" s="77">
        <v>0</v>
      </c>
      <c r="E58" s="77">
        <f t="shared" si="4"/>
        <v>0</v>
      </c>
      <c r="F58" s="94">
        <v>0</v>
      </c>
    </row>
    <row r="59" spans="1:6" ht="19.5" customHeight="1" outlineLevel="3">
      <c r="A59" s="92" t="s">
        <v>420</v>
      </c>
      <c r="B59" s="103" t="s">
        <v>684</v>
      </c>
      <c r="C59" s="77">
        <v>2.5000000000000001E-2</v>
      </c>
      <c r="D59" s="77">
        <v>0</v>
      </c>
      <c r="E59" s="77">
        <f t="shared" si="4"/>
        <v>0</v>
      </c>
      <c r="F59" s="94">
        <v>0</v>
      </c>
    </row>
    <row r="60" spans="1:6" s="73" customFormat="1" ht="17.25" customHeight="1" outlineLevel="2">
      <c r="A60" s="86">
        <v>2.2999999999999998</v>
      </c>
      <c r="B60" s="105" t="s">
        <v>725</v>
      </c>
      <c r="C60" s="87">
        <f>SUM(C61:C67)</f>
        <v>0.15000000000000002</v>
      </c>
      <c r="D60" s="87">
        <f>SUMPRODUCT(D61:D67,C61:C67)/C60</f>
        <v>0</v>
      </c>
      <c r="E60" s="87">
        <f t="shared" si="4"/>
        <v>0</v>
      </c>
      <c r="F60" s="88">
        <f>SUMPRODUCT(F61:F67,C61:C67)/C60</f>
        <v>0</v>
      </c>
    </row>
    <row r="61" spans="1:6" ht="19.5" customHeight="1" outlineLevel="3">
      <c r="A61" s="92" t="s">
        <v>454</v>
      </c>
      <c r="B61" s="103" t="s">
        <v>685</v>
      </c>
      <c r="C61" s="77">
        <v>0.02</v>
      </c>
      <c r="D61" s="77">
        <v>0</v>
      </c>
      <c r="E61" s="77">
        <f t="shared" si="4"/>
        <v>0</v>
      </c>
      <c r="F61" s="94">
        <v>0</v>
      </c>
    </row>
    <row r="62" spans="1:6" ht="19.5" customHeight="1" outlineLevel="3">
      <c r="A62" s="92" t="s">
        <v>455</v>
      </c>
      <c r="B62" s="103" t="s">
        <v>740</v>
      </c>
      <c r="C62" s="77">
        <v>0.05</v>
      </c>
      <c r="D62" s="77">
        <v>0</v>
      </c>
      <c r="E62" s="77">
        <f t="shared" si="4"/>
        <v>0</v>
      </c>
      <c r="F62" s="94">
        <v>0</v>
      </c>
    </row>
    <row r="63" spans="1:6" ht="19.5" customHeight="1" outlineLevel="3">
      <c r="A63" s="92" t="s">
        <v>635</v>
      </c>
      <c r="B63" s="103" t="s">
        <v>687</v>
      </c>
      <c r="C63" s="77">
        <v>0.02</v>
      </c>
      <c r="D63" s="77">
        <v>0</v>
      </c>
      <c r="E63" s="77">
        <f t="shared" si="4"/>
        <v>0</v>
      </c>
      <c r="F63" s="94">
        <v>0</v>
      </c>
    </row>
    <row r="64" spans="1:6" ht="19.5" customHeight="1" outlineLevel="3">
      <c r="A64" s="92" t="s">
        <v>456</v>
      </c>
      <c r="B64" s="103" t="s">
        <v>686</v>
      </c>
      <c r="C64" s="77">
        <v>0.02</v>
      </c>
      <c r="D64" s="77">
        <v>0</v>
      </c>
      <c r="E64" s="77">
        <f t="shared" si="4"/>
        <v>0</v>
      </c>
      <c r="F64" s="94">
        <v>0</v>
      </c>
    </row>
    <row r="65" spans="1:6" ht="19.5" customHeight="1" outlineLevel="3">
      <c r="A65" s="92" t="s">
        <v>458</v>
      </c>
      <c r="B65" s="103" t="s">
        <v>742</v>
      </c>
      <c r="C65" s="77">
        <v>0.02</v>
      </c>
      <c r="D65" s="77">
        <v>0</v>
      </c>
      <c r="E65" s="77">
        <f t="shared" si="4"/>
        <v>0</v>
      </c>
      <c r="F65" s="94">
        <v>0</v>
      </c>
    </row>
    <row r="66" spans="1:6" ht="19.5" customHeight="1" outlineLevel="3">
      <c r="A66" s="92" t="s">
        <v>459</v>
      </c>
      <c r="B66" s="103" t="s">
        <v>739</v>
      </c>
      <c r="C66" s="77">
        <v>0.01</v>
      </c>
      <c r="D66" s="77">
        <v>0</v>
      </c>
      <c r="E66" s="77">
        <f t="shared" si="4"/>
        <v>0</v>
      </c>
      <c r="F66" s="94">
        <v>0</v>
      </c>
    </row>
    <row r="67" spans="1:6" ht="19.5" customHeight="1" outlineLevel="3">
      <c r="A67" s="92" t="s">
        <v>460</v>
      </c>
      <c r="B67" s="103" t="s">
        <v>741</v>
      </c>
      <c r="C67" s="77">
        <v>0.01</v>
      </c>
      <c r="D67" s="77">
        <v>0</v>
      </c>
      <c r="E67" s="77">
        <f t="shared" si="4"/>
        <v>0</v>
      </c>
      <c r="F67" s="94">
        <v>0</v>
      </c>
    </row>
    <row r="68" spans="1:6" s="180" customFormat="1" ht="19.5" customHeight="1" outlineLevel="1">
      <c r="A68" s="176">
        <v>3</v>
      </c>
      <c r="B68" s="181" t="s">
        <v>627</v>
      </c>
      <c r="C68" s="178">
        <f>C69+C72+C75+C77</f>
        <v>0.2</v>
      </c>
      <c r="D68" s="178">
        <f>SUMPRODUCT(D69*C69+D72*C72+D75*C75+D77*C77)/C68</f>
        <v>0</v>
      </c>
      <c r="E68" s="178">
        <f t="shared" si="4"/>
        <v>0</v>
      </c>
      <c r="F68" s="179">
        <f>SUMPRODUCT(F69*C69+F72*C72+F75*C75+F77*C77)/C68</f>
        <v>0</v>
      </c>
    </row>
    <row r="69" spans="1:6" s="73" customFormat="1" ht="19.5" customHeight="1" outlineLevel="2">
      <c r="A69" s="86">
        <v>3.1</v>
      </c>
      <c r="B69" s="105" t="s">
        <v>643</v>
      </c>
      <c r="C69" s="87">
        <f>C70+C71</f>
        <v>8.4999999999999992E-2</v>
      </c>
      <c r="D69" s="87">
        <f>SUMPRODUCT(D70:D71,C70:C71)/C69</f>
        <v>0</v>
      </c>
      <c r="E69" s="87">
        <f t="shared" si="4"/>
        <v>0</v>
      </c>
      <c r="F69" s="88">
        <f>SUMPRODUCT(F70:F71,C70:C71)/C69</f>
        <v>0</v>
      </c>
    </row>
    <row r="70" spans="1:6" ht="19.5" customHeight="1" outlineLevel="3">
      <c r="A70" s="92" t="s">
        <v>636</v>
      </c>
      <c r="B70" s="103" t="s">
        <v>731</v>
      </c>
      <c r="C70" s="77">
        <v>5.5E-2</v>
      </c>
      <c r="D70" s="77">
        <v>0</v>
      </c>
      <c r="E70" s="77">
        <f t="shared" si="4"/>
        <v>0</v>
      </c>
      <c r="F70" s="94">
        <v>0</v>
      </c>
    </row>
    <row r="71" spans="1:6" ht="19.5" customHeight="1" outlineLevel="3">
      <c r="A71" s="92" t="s">
        <v>637</v>
      </c>
      <c r="B71" s="103" t="s">
        <v>732</v>
      </c>
      <c r="C71" s="77">
        <v>0.03</v>
      </c>
      <c r="D71" s="77">
        <v>0</v>
      </c>
      <c r="E71" s="77">
        <f t="shared" si="4"/>
        <v>0</v>
      </c>
      <c r="F71" s="94">
        <v>0</v>
      </c>
    </row>
    <row r="72" spans="1:6" s="73" customFormat="1" ht="19.5" customHeight="1" outlineLevel="2">
      <c r="A72" s="86">
        <v>3.2</v>
      </c>
      <c r="B72" s="105" t="s">
        <v>645</v>
      </c>
      <c r="C72" s="87">
        <f>C73+C74</f>
        <v>7.0000000000000007E-2</v>
      </c>
      <c r="D72" s="87">
        <f>SUMPRODUCT(D73:D74,C73:C74)/C72</f>
        <v>0</v>
      </c>
      <c r="E72" s="87">
        <f t="shared" si="4"/>
        <v>0</v>
      </c>
      <c r="F72" s="88">
        <f>SUMPRODUCT(F73:F74,C73:C74)/C72</f>
        <v>0</v>
      </c>
    </row>
    <row r="73" spans="1:6" ht="19.5" customHeight="1" outlineLevel="3">
      <c r="A73" s="92" t="s">
        <v>638</v>
      </c>
      <c r="B73" s="103" t="s">
        <v>734</v>
      </c>
      <c r="C73" s="77">
        <v>5.5E-2</v>
      </c>
      <c r="D73" s="77">
        <v>0</v>
      </c>
      <c r="E73" s="77">
        <f t="shared" si="4"/>
        <v>0</v>
      </c>
      <c r="F73" s="94">
        <v>0</v>
      </c>
    </row>
    <row r="74" spans="1:6" ht="19.5" customHeight="1" outlineLevel="3">
      <c r="A74" s="92" t="s">
        <v>639</v>
      </c>
      <c r="B74" s="103" t="s">
        <v>733</v>
      </c>
      <c r="C74" s="77">
        <v>1.4999999999999999E-2</v>
      </c>
      <c r="D74" s="77">
        <v>0</v>
      </c>
      <c r="E74" s="77">
        <f t="shared" si="4"/>
        <v>0</v>
      </c>
      <c r="F74" s="94">
        <v>0</v>
      </c>
    </row>
    <row r="75" spans="1:6" s="73" customFormat="1" ht="19.5" customHeight="1" outlineLevel="2">
      <c r="A75" s="86">
        <v>3.3</v>
      </c>
      <c r="B75" s="105" t="s">
        <v>646</v>
      </c>
      <c r="C75" s="87">
        <f>C76</f>
        <v>0.03</v>
      </c>
      <c r="D75" s="87">
        <f>SUMPRODUCT(D76*C76)/C75</f>
        <v>0</v>
      </c>
      <c r="E75" s="87">
        <f t="shared" si="4"/>
        <v>0</v>
      </c>
      <c r="F75" s="88">
        <f>SUMPRODUCT(F76*C76)/C75</f>
        <v>0</v>
      </c>
    </row>
    <row r="76" spans="1:6" ht="19.5" customHeight="1" outlineLevel="3">
      <c r="A76" s="92" t="s">
        <v>640</v>
      </c>
      <c r="B76" s="103" t="s">
        <v>735</v>
      </c>
      <c r="C76" s="77">
        <v>0.03</v>
      </c>
      <c r="D76" s="77">
        <v>0</v>
      </c>
      <c r="E76" s="77">
        <f t="shared" si="4"/>
        <v>0</v>
      </c>
      <c r="F76" s="94">
        <v>0</v>
      </c>
    </row>
    <row r="77" spans="1:6" s="73" customFormat="1" ht="19.5" customHeight="1" outlineLevel="2">
      <c r="A77" s="86">
        <v>3.4</v>
      </c>
      <c r="B77" s="105" t="s">
        <v>736</v>
      </c>
      <c r="C77" s="87">
        <f>C78</f>
        <v>1.4999999999999999E-2</v>
      </c>
      <c r="D77" s="87">
        <f>SUMPRODUCT(D78*C78)/C77</f>
        <v>0</v>
      </c>
      <c r="E77" s="87">
        <f t="shared" si="4"/>
        <v>0</v>
      </c>
      <c r="F77" s="88">
        <f>SUMPRODUCT(F78*C78)/C77</f>
        <v>0</v>
      </c>
    </row>
    <row r="78" spans="1:6" ht="19.5" customHeight="1" outlineLevel="3">
      <c r="A78" s="92" t="s">
        <v>737</v>
      </c>
      <c r="B78" s="103" t="s">
        <v>738</v>
      </c>
      <c r="C78" s="77">
        <v>1.4999999999999999E-2</v>
      </c>
      <c r="D78" s="77">
        <v>0</v>
      </c>
      <c r="E78" s="77">
        <f t="shared" si="4"/>
        <v>0</v>
      </c>
      <c r="F78" s="94">
        <v>0</v>
      </c>
    </row>
    <row r="79" spans="1:6" s="180" customFormat="1" ht="17.25" customHeight="1" outlineLevel="1">
      <c r="A79" s="176">
        <v>4</v>
      </c>
      <c r="B79" s="181" t="s">
        <v>628</v>
      </c>
      <c r="C79" s="178">
        <v>0.01</v>
      </c>
      <c r="D79" s="178">
        <f>SUMPRODUCT(D80*C80)/C79</f>
        <v>0</v>
      </c>
      <c r="E79" s="178">
        <f t="shared" si="4"/>
        <v>0</v>
      </c>
      <c r="F79" s="179">
        <f>SUMPRODUCT(F80*C80)/C79</f>
        <v>0</v>
      </c>
    </row>
    <row r="80" spans="1:6" ht="17.25" customHeight="1" outlineLevel="2">
      <c r="A80" s="92">
        <v>4.0999999999999996</v>
      </c>
      <c r="B80" s="103" t="s">
        <v>688</v>
      </c>
      <c r="C80" s="77">
        <f>C79</f>
        <v>0.01</v>
      </c>
      <c r="D80" s="77">
        <v>0</v>
      </c>
      <c r="E80" s="77">
        <f t="shared" si="4"/>
        <v>0</v>
      </c>
      <c r="F80" s="94">
        <v>0</v>
      </c>
    </row>
    <row r="81" spans="1:6" s="180" customFormat="1" ht="17.25" customHeight="1" outlineLevel="1">
      <c r="A81" s="176">
        <v>5</v>
      </c>
      <c r="B81" s="181" t="s">
        <v>629</v>
      </c>
      <c r="C81" s="178">
        <f>C82</f>
        <v>0.1</v>
      </c>
      <c r="D81" s="178">
        <f>SUMPRODUCT(D82*C82)/C81</f>
        <v>0</v>
      </c>
      <c r="E81" s="178">
        <f t="shared" si="4"/>
        <v>0</v>
      </c>
      <c r="F81" s="179">
        <f>SUMPRODUCT(F82*C82)/C81</f>
        <v>0</v>
      </c>
    </row>
    <row r="82" spans="1:6" ht="17.25" customHeight="1" outlineLevel="2">
      <c r="A82" s="92">
        <v>5.0999999999999996</v>
      </c>
      <c r="B82" s="103" t="s">
        <v>689</v>
      </c>
      <c r="C82" s="77">
        <v>0.1</v>
      </c>
      <c r="D82" s="77">
        <v>0</v>
      </c>
      <c r="E82" s="77">
        <f t="shared" si="4"/>
        <v>0</v>
      </c>
      <c r="F82" s="94">
        <v>0</v>
      </c>
    </row>
    <row r="83" spans="1:6" s="180" customFormat="1" ht="17.25" customHeight="1" outlineLevel="1">
      <c r="A83" s="176">
        <v>6</v>
      </c>
      <c r="B83" s="181" t="s">
        <v>630</v>
      </c>
      <c r="C83" s="178">
        <f>C84</f>
        <v>0.05</v>
      </c>
      <c r="D83" s="178">
        <f>SUMPRODUCT(D84*C84)/C83</f>
        <v>0</v>
      </c>
      <c r="E83" s="178">
        <f t="shared" si="4"/>
        <v>0</v>
      </c>
      <c r="F83" s="179">
        <f>SUMPRODUCT(F84*C84)/C83</f>
        <v>0</v>
      </c>
    </row>
    <row r="84" spans="1:6" ht="17.25" customHeight="1" outlineLevel="2">
      <c r="A84" s="92">
        <v>6.1</v>
      </c>
      <c r="B84" s="103" t="s">
        <v>729</v>
      </c>
      <c r="C84" s="77">
        <v>0.05</v>
      </c>
      <c r="D84" s="77">
        <v>0</v>
      </c>
      <c r="E84" s="77">
        <f t="shared" si="4"/>
        <v>0</v>
      </c>
      <c r="F84" s="94">
        <v>0</v>
      </c>
    </row>
    <row r="85" spans="1:6" s="180" customFormat="1" ht="17.25" customHeight="1" outlineLevel="1">
      <c r="A85" s="176">
        <v>7</v>
      </c>
      <c r="B85" s="181" t="s">
        <v>799</v>
      </c>
      <c r="C85" s="178">
        <v>0.04</v>
      </c>
      <c r="D85" s="178">
        <v>0</v>
      </c>
      <c r="E85" s="178">
        <v>0</v>
      </c>
      <c r="F85" s="179">
        <v>0</v>
      </c>
    </row>
    <row r="86" spans="1:6" ht="17.25" customHeight="1" outlineLevel="2">
      <c r="A86" s="92">
        <v>7.1</v>
      </c>
      <c r="B86" s="103" t="s">
        <v>800</v>
      </c>
      <c r="C86" s="77">
        <v>0.04</v>
      </c>
      <c r="D86" s="77">
        <v>0</v>
      </c>
      <c r="E86" s="77">
        <v>0</v>
      </c>
      <c r="F86" s="94">
        <v>0</v>
      </c>
    </row>
    <row r="87" spans="1:6" s="180" customFormat="1" ht="17.25" customHeight="1" outlineLevel="1">
      <c r="A87" s="176">
        <v>8</v>
      </c>
      <c r="B87" s="181" t="s">
        <v>631</v>
      </c>
      <c r="C87" s="178">
        <f>C88+C89</f>
        <v>0.05</v>
      </c>
      <c r="D87" s="178">
        <f>SUMPRODUCT(D88:D89,C88:C89)/C87</f>
        <v>0</v>
      </c>
      <c r="E87" s="178">
        <f t="shared" si="4"/>
        <v>0</v>
      </c>
      <c r="F87" s="179">
        <f>SUMPRODUCT(F88:F89,C88:C89)/C87</f>
        <v>0</v>
      </c>
    </row>
    <row r="88" spans="1:6" ht="19.5" customHeight="1" outlineLevel="2">
      <c r="A88" s="92">
        <v>8.1</v>
      </c>
      <c r="B88" s="93" t="s">
        <v>690</v>
      </c>
      <c r="C88" s="77">
        <v>2E-3</v>
      </c>
      <c r="D88" s="77">
        <v>0</v>
      </c>
      <c r="E88" s="77">
        <f t="shared" si="4"/>
        <v>0</v>
      </c>
      <c r="F88" s="94">
        <v>0</v>
      </c>
    </row>
    <row r="89" spans="1:6" ht="19.5" customHeight="1" outlineLevel="2" thickBot="1">
      <c r="A89" s="95">
        <v>8.1999999999999993</v>
      </c>
      <c r="B89" s="96" t="s">
        <v>691</v>
      </c>
      <c r="C89" s="97">
        <v>4.8000000000000001E-2</v>
      </c>
      <c r="D89" s="97">
        <v>0</v>
      </c>
      <c r="E89" s="97">
        <f t="shared" si="4"/>
        <v>0</v>
      </c>
      <c r="F89" s="98">
        <v>0</v>
      </c>
    </row>
    <row r="90" spans="1:6" ht="16.5" thickTop="1"/>
  </sheetData>
  <conditionalFormatting sqref="E13:E33 E35:E39 E41:E46 E48:E50 E53:E55 E57:E59 E61:E67 E70:E71 E73:E74 E76 E78 E80 E82 E84 E88:E89">
    <cfRule type="cellIs" dxfId="3" priority="3" operator="greaterThan">
      <formula>0</formula>
    </cfRule>
    <cfRule type="cellIs" dxfId="2" priority="4" operator="greaterThan">
      <formula>0</formula>
    </cfRule>
  </conditionalFormatting>
  <conditionalFormatting sqref="E86">
    <cfRule type="cellIs" dxfId="1" priority="1" operator="greaterThan">
      <formula>0</formula>
    </cfRule>
    <cfRule type="cellIs" dxfId="0" priority="2" operator="greaterThan">
      <formula>0</formula>
    </cfRule>
  </conditionalFormatting>
  <pageMargins left="0.25" right="0.25" top="0.1" bottom="0.1" header="0.3" footer="0.3"/>
  <pageSetup paperSize="8" scale="72" orientation="portrait" horizontalDpi="1200" verticalDpi="1200" r:id="rId1"/>
  <colBreaks count="1" manualBreakCount="1">
    <brk id="6" min="7" max="86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35E39-51FE-4877-9A8C-B0CD5DE1F7AB}">
  <sheetPr>
    <pageSetUpPr fitToPage="1"/>
  </sheetPr>
  <dimension ref="A1:AN74"/>
  <sheetViews>
    <sheetView showGridLines="0" view="pageBreakPreview" topLeftCell="A25" zoomScaleNormal="100" zoomScaleSheetLayoutView="100" workbookViewId="0">
      <selection activeCell="AC6" sqref="AC6:AM7"/>
    </sheetView>
  </sheetViews>
  <sheetFormatPr defaultColWidth="9.125" defaultRowHeight="12.75"/>
  <cols>
    <col min="1" max="1" width="1.375" style="106" customWidth="1"/>
    <col min="2" max="11" width="3" style="106" customWidth="1"/>
    <col min="12" max="12" width="3.75" style="106" customWidth="1"/>
    <col min="13" max="13" width="3" style="106" customWidth="1"/>
    <col min="14" max="14" width="4.25" style="106" customWidth="1"/>
    <col min="15" max="15" width="3" style="106" customWidth="1"/>
    <col min="16" max="16" width="4.375" style="106" customWidth="1"/>
    <col min="17" max="17" width="3" style="106" customWidth="1"/>
    <col min="18" max="18" width="4" style="106" customWidth="1"/>
    <col min="19" max="21" width="3" style="106" customWidth="1"/>
    <col min="22" max="22" width="5.125" style="106" customWidth="1"/>
    <col min="23" max="36" width="3" style="106" customWidth="1"/>
    <col min="37" max="37" width="2.375" style="106" customWidth="1"/>
    <col min="38" max="38" width="2" style="106" customWidth="1"/>
    <col min="39" max="39" width="1.25" style="106" customWidth="1"/>
    <col min="40" max="40" width="5.375" style="106" customWidth="1"/>
    <col min="41" max="16384" width="9.125" style="106"/>
  </cols>
  <sheetData>
    <row r="1" spans="1:40" ht="61.5" customHeight="1">
      <c r="A1" s="290" t="s">
        <v>771</v>
      </c>
      <c r="B1" s="290"/>
      <c r="C1" s="291"/>
      <c r="D1" s="291"/>
      <c r="E1" s="291"/>
      <c r="F1" s="291"/>
      <c r="G1" s="291"/>
      <c r="H1" s="291"/>
      <c r="I1" s="291"/>
      <c r="J1" s="292"/>
      <c r="K1" s="206" t="s">
        <v>770</v>
      </c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8"/>
      <c r="AC1" s="299"/>
      <c r="AD1" s="300"/>
      <c r="AE1" s="300"/>
      <c r="AF1" s="300"/>
      <c r="AG1" s="300"/>
      <c r="AH1" s="300"/>
      <c r="AI1" s="300"/>
      <c r="AJ1" s="300"/>
      <c r="AK1" s="300"/>
      <c r="AL1" s="301"/>
      <c r="AM1" s="301"/>
      <c r="AN1" s="124"/>
    </row>
    <row r="2" spans="1:40" ht="15" customHeight="1">
      <c r="A2" s="293"/>
      <c r="B2" s="293"/>
      <c r="C2" s="294"/>
      <c r="D2" s="294"/>
      <c r="E2" s="294"/>
      <c r="F2" s="294"/>
      <c r="G2" s="294"/>
      <c r="H2" s="294"/>
      <c r="I2" s="294"/>
      <c r="J2" s="295"/>
      <c r="K2" s="209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1"/>
      <c r="AC2" s="302"/>
      <c r="AD2" s="303"/>
      <c r="AE2" s="303"/>
      <c r="AF2" s="303"/>
      <c r="AG2" s="303"/>
      <c r="AH2" s="303"/>
      <c r="AI2" s="303"/>
      <c r="AJ2" s="303"/>
      <c r="AK2" s="303"/>
      <c r="AL2" s="304"/>
      <c r="AM2" s="304"/>
      <c r="AN2" s="117"/>
    </row>
    <row r="3" spans="1:40" ht="12.75" customHeight="1">
      <c r="A3" s="293"/>
      <c r="B3" s="293"/>
      <c r="C3" s="294"/>
      <c r="D3" s="294"/>
      <c r="E3" s="294"/>
      <c r="F3" s="294"/>
      <c r="G3" s="294"/>
      <c r="H3" s="294"/>
      <c r="I3" s="294"/>
      <c r="J3" s="295"/>
      <c r="K3" s="209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1"/>
      <c r="AC3" s="302"/>
      <c r="AD3" s="303"/>
      <c r="AE3" s="303"/>
      <c r="AF3" s="303"/>
      <c r="AG3" s="303"/>
      <c r="AH3" s="303"/>
      <c r="AI3" s="303"/>
      <c r="AJ3" s="303"/>
      <c r="AK3" s="303"/>
      <c r="AL3" s="304"/>
      <c r="AM3" s="304"/>
      <c r="AN3" s="117"/>
    </row>
    <row r="4" spans="1:40" ht="11.25" customHeight="1">
      <c r="A4" s="293"/>
      <c r="B4" s="293"/>
      <c r="C4" s="294"/>
      <c r="D4" s="294"/>
      <c r="E4" s="294"/>
      <c r="F4" s="294"/>
      <c r="G4" s="294"/>
      <c r="H4" s="294"/>
      <c r="I4" s="294"/>
      <c r="J4" s="295"/>
      <c r="K4" s="286" t="s">
        <v>769</v>
      </c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1"/>
      <c r="AC4" s="302"/>
      <c r="AD4" s="303"/>
      <c r="AE4" s="303"/>
      <c r="AF4" s="303"/>
      <c r="AG4" s="303"/>
      <c r="AH4" s="303"/>
      <c r="AI4" s="303"/>
      <c r="AJ4" s="303"/>
      <c r="AK4" s="303"/>
      <c r="AL4" s="304"/>
      <c r="AM4" s="304"/>
      <c r="AN4" s="117"/>
    </row>
    <row r="5" spans="1:40" ht="6.75" customHeight="1">
      <c r="A5" s="296"/>
      <c r="B5" s="296"/>
      <c r="C5" s="297"/>
      <c r="D5" s="297"/>
      <c r="E5" s="297"/>
      <c r="F5" s="297"/>
      <c r="G5" s="297"/>
      <c r="H5" s="297"/>
      <c r="I5" s="297"/>
      <c r="J5" s="298"/>
      <c r="K5" s="262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4"/>
      <c r="AC5" s="305"/>
      <c r="AD5" s="306"/>
      <c r="AE5" s="306"/>
      <c r="AF5" s="306"/>
      <c r="AG5" s="306"/>
      <c r="AH5" s="306"/>
      <c r="AI5" s="306"/>
      <c r="AJ5" s="306"/>
      <c r="AK5" s="306"/>
      <c r="AL5" s="307"/>
      <c r="AM5" s="307"/>
      <c r="AN5" s="117"/>
    </row>
    <row r="6" spans="1:40" ht="18" customHeight="1">
      <c r="A6" s="308" t="s">
        <v>768</v>
      </c>
      <c r="B6" s="308"/>
      <c r="C6" s="276"/>
      <c r="D6" s="276"/>
      <c r="E6" s="276"/>
      <c r="F6" s="276"/>
      <c r="G6" s="276"/>
      <c r="H6" s="276"/>
      <c r="I6" s="276"/>
      <c r="J6" s="309"/>
      <c r="K6" s="249" t="s">
        <v>767</v>
      </c>
      <c r="L6" s="249"/>
      <c r="M6" s="249" t="s">
        <v>766</v>
      </c>
      <c r="N6" s="249"/>
      <c r="O6" s="249" t="s">
        <v>765</v>
      </c>
      <c r="P6" s="249"/>
      <c r="Q6" s="249" t="s">
        <v>764</v>
      </c>
      <c r="R6" s="249"/>
      <c r="S6" s="249" t="s">
        <v>763</v>
      </c>
      <c r="T6" s="249"/>
      <c r="U6" s="249" t="s">
        <v>762</v>
      </c>
      <c r="V6" s="249"/>
      <c r="W6" s="265" t="s">
        <v>761</v>
      </c>
      <c r="X6" s="265"/>
      <c r="Y6" s="265"/>
      <c r="Z6" s="249" t="s">
        <v>760</v>
      </c>
      <c r="AA6" s="249"/>
      <c r="AB6" s="249"/>
      <c r="AC6" s="310" t="s">
        <v>789</v>
      </c>
      <c r="AD6" s="311"/>
      <c r="AE6" s="311"/>
      <c r="AF6" s="311"/>
      <c r="AG6" s="311"/>
      <c r="AH6" s="311"/>
      <c r="AI6" s="311"/>
      <c r="AJ6" s="311"/>
      <c r="AK6" s="311"/>
      <c r="AL6" s="312"/>
      <c r="AM6" s="312"/>
      <c r="AN6" s="117"/>
    </row>
    <row r="7" spans="1:40" ht="17.25" customHeight="1" thickBot="1">
      <c r="A7" s="313" t="s">
        <v>758</v>
      </c>
      <c r="B7" s="313"/>
      <c r="C7" s="274"/>
      <c r="D7" s="274"/>
      <c r="E7" s="274"/>
      <c r="F7" s="274"/>
      <c r="G7" s="274"/>
      <c r="H7" s="274"/>
      <c r="I7" s="274"/>
      <c r="J7" s="275"/>
      <c r="K7" s="250" t="s">
        <v>757</v>
      </c>
      <c r="L7" s="252"/>
      <c r="M7" s="266" t="s">
        <v>756</v>
      </c>
      <c r="N7" s="267"/>
      <c r="O7" s="250" t="s">
        <v>755</v>
      </c>
      <c r="P7" s="252"/>
      <c r="Q7" s="266" t="s">
        <v>754</v>
      </c>
      <c r="R7" s="267"/>
      <c r="S7" s="250" t="str">
        <f>Cover!S8</f>
        <v>PM</v>
      </c>
      <c r="T7" s="252"/>
      <c r="U7" s="250" t="str">
        <f>Cover!U8</f>
        <v>WB</v>
      </c>
      <c r="V7" s="252"/>
      <c r="W7" s="287" t="str">
        <f>Cover!W8</f>
        <v>0001</v>
      </c>
      <c r="X7" s="288"/>
      <c r="Y7" s="289"/>
      <c r="Z7" s="250" t="str">
        <f>Cover!Z8</f>
        <v>V 01</v>
      </c>
      <c r="AA7" s="251"/>
      <c r="AB7" s="252"/>
      <c r="AC7" s="271"/>
      <c r="AD7" s="272"/>
      <c r="AE7" s="272"/>
      <c r="AF7" s="272"/>
      <c r="AG7" s="272"/>
      <c r="AH7" s="272"/>
      <c r="AI7" s="272"/>
      <c r="AJ7" s="272"/>
      <c r="AK7" s="272"/>
      <c r="AL7" s="273"/>
      <c r="AM7" s="273"/>
      <c r="AN7" s="175"/>
    </row>
    <row r="8" spans="1:40" ht="15" customHeight="1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13"/>
    </row>
    <row r="9" spans="1:40" ht="12" customHeight="1">
      <c r="A9" s="173"/>
      <c r="B9" s="153"/>
      <c r="C9" s="153"/>
      <c r="D9" s="153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72"/>
    </row>
    <row r="10" spans="1:40" ht="12" customHeight="1">
      <c r="A10" s="170"/>
      <c r="B10" s="171"/>
      <c r="C10" s="153"/>
      <c r="D10" s="153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69"/>
    </row>
    <row r="11" spans="1:40" ht="12" customHeight="1">
      <c r="A11" s="170"/>
      <c r="B11" s="156"/>
      <c r="C11" s="153"/>
      <c r="D11" s="153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69"/>
    </row>
    <row r="12" spans="1:40" ht="12" customHeight="1">
      <c r="A12" s="170"/>
      <c r="B12" s="156"/>
      <c r="C12" s="153"/>
      <c r="D12" s="153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69"/>
    </row>
    <row r="13" spans="1:40" ht="12" customHeight="1">
      <c r="A13" s="170"/>
      <c r="B13" s="156"/>
      <c r="C13" s="153"/>
      <c r="D13" s="153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69"/>
    </row>
    <row r="14" spans="1:40" ht="12" customHeight="1">
      <c r="A14" s="170"/>
      <c r="B14" s="156"/>
      <c r="C14" s="153"/>
      <c r="D14" s="153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69"/>
    </row>
    <row r="15" spans="1:40" ht="12" customHeight="1">
      <c r="A15" s="170"/>
      <c r="B15" s="156"/>
      <c r="C15" s="153"/>
      <c r="D15" s="153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69"/>
    </row>
    <row r="16" spans="1:40" ht="12" customHeight="1">
      <c r="A16" s="170"/>
      <c r="B16" s="156"/>
      <c r="C16" s="153"/>
      <c r="D16" s="153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69"/>
    </row>
    <row r="17" spans="1:39" ht="12" customHeight="1">
      <c r="A17" s="170"/>
      <c r="B17" s="156"/>
      <c r="C17" s="153"/>
      <c r="D17" s="153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69"/>
    </row>
    <row r="18" spans="1:39" ht="12" customHeight="1">
      <c r="A18" s="170"/>
      <c r="B18" s="156"/>
      <c r="C18" s="153"/>
      <c r="D18" s="153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69"/>
    </row>
    <row r="19" spans="1:39" ht="12" customHeight="1">
      <c r="A19" s="170"/>
      <c r="B19" s="156"/>
      <c r="C19" s="153"/>
      <c r="D19" s="153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69"/>
    </row>
    <row r="20" spans="1:39" ht="12" customHeight="1">
      <c r="A20" s="168"/>
      <c r="B20" s="156"/>
      <c r="C20" s="153"/>
      <c r="D20" s="153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63"/>
    </row>
    <row r="21" spans="1:39" ht="12" customHeight="1">
      <c r="A21" s="164"/>
      <c r="B21" s="156"/>
      <c r="C21" s="153"/>
      <c r="D21" s="153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63"/>
    </row>
    <row r="22" spans="1:39" ht="12" customHeight="1">
      <c r="A22" s="164"/>
      <c r="B22" s="156"/>
      <c r="C22" s="153"/>
      <c r="D22" s="153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63"/>
    </row>
    <row r="23" spans="1:39" ht="12" customHeight="1">
      <c r="A23" s="164"/>
      <c r="B23" s="156"/>
      <c r="C23" s="153"/>
      <c r="D23" s="153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63"/>
    </row>
    <row r="24" spans="1:39" ht="0.75" customHeight="1">
      <c r="A24" s="164"/>
      <c r="B24" s="156"/>
      <c r="C24" s="153"/>
      <c r="D24" s="153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63"/>
    </row>
    <row r="25" spans="1:39" ht="21.75" customHeight="1">
      <c r="A25" s="164"/>
      <c r="B25" s="156"/>
      <c r="C25" s="153"/>
      <c r="D25" s="153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63"/>
    </row>
    <row r="26" spans="1:39" ht="20.25" customHeight="1">
      <c r="A26" s="164"/>
      <c r="B26" s="156"/>
      <c r="C26" s="153"/>
      <c r="D26" s="153"/>
      <c r="E26" s="152"/>
      <c r="F26" s="152"/>
      <c r="G26" s="152"/>
      <c r="H26" s="152"/>
      <c r="I26" s="152"/>
      <c r="J26" s="167"/>
      <c r="K26" s="152"/>
      <c r="L26" s="152"/>
      <c r="M26" s="152"/>
      <c r="N26" s="152"/>
      <c r="O26" s="167"/>
      <c r="P26" s="167"/>
      <c r="Q26" s="167"/>
      <c r="R26" s="167"/>
      <c r="S26" s="167"/>
      <c r="T26" s="166"/>
      <c r="U26" s="166"/>
      <c r="V26" s="166"/>
      <c r="W26" s="166"/>
      <c r="X26" s="166" t="s">
        <v>788</v>
      </c>
      <c r="Y26" s="166"/>
      <c r="Z26" s="166"/>
      <c r="AA26" s="165"/>
      <c r="AB26" s="165"/>
      <c r="AC26" s="165"/>
      <c r="AD26" s="151"/>
      <c r="AE26" s="151"/>
      <c r="AF26" s="151"/>
      <c r="AG26" s="151"/>
      <c r="AH26" s="151"/>
      <c r="AI26" s="151"/>
      <c r="AJ26" s="151"/>
      <c r="AK26" s="151"/>
      <c r="AL26" s="151"/>
      <c r="AM26" s="163"/>
    </row>
    <row r="27" spans="1:39" ht="12" customHeight="1">
      <c r="A27" s="164"/>
      <c r="B27" s="156"/>
      <c r="C27" s="153"/>
      <c r="D27" s="153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63"/>
    </row>
    <row r="28" spans="1:39" ht="12" customHeight="1">
      <c r="A28" s="164"/>
      <c r="B28" s="156"/>
      <c r="C28" s="153"/>
      <c r="D28" s="153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63"/>
    </row>
    <row r="29" spans="1:39" ht="12" customHeight="1">
      <c r="A29" s="162"/>
      <c r="B29" s="156"/>
      <c r="C29" s="153"/>
      <c r="D29" s="153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61"/>
    </row>
    <row r="30" spans="1:39" ht="12" customHeight="1">
      <c r="A30" s="135"/>
      <c r="B30" s="156"/>
      <c r="C30" s="153"/>
      <c r="D30" s="153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60"/>
    </row>
    <row r="31" spans="1:39" ht="12" customHeight="1">
      <c r="A31" s="135"/>
      <c r="B31" s="156"/>
      <c r="C31" s="153"/>
      <c r="D31" s="153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60"/>
    </row>
    <row r="32" spans="1:39" ht="12" customHeight="1">
      <c r="A32" s="135"/>
      <c r="B32" s="156"/>
      <c r="C32" s="153"/>
      <c r="D32" s="153"/>
      <c r="E32" s="157"/>
      <c r="F32" s="157"/>
      <c r="G32" s="157"/>
      <c r="H32" s="157"/>
      <c r="I32" s="153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60"/>
    </row>
    <row r="33" spans="1:39" ht="12" customHeight="1">
      <c r="A33" s="135"/>
      <c r="B33" s="156"/>
      <c r="C33" s="153"/>
      <c r="D33" s="153"/>
      <c r="E33" s="152"/>
      <c r="F33" s="152"/>
      <c r="G33" s="152"/>
      <c r="H33" s="152"/>
      <c r="I33" s="152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60"/>
    </row>
    <row r="34" spans="1:39" ht="12" customHeight="1">
      <c r="A34" s="135"/>
      <c r="B34" s="156"/>
      <c r="C34" s="153"/>
      <c r="D34" s="153"/>
      <c r="E34" s="157"/>
      <c r="F34" s="157"/>
      <c r="G34" s="157"/>
      <c r="H34" s="157"/>
      <c r="I34" s="153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5"/>
    </row>
    <row r="35" spans="1:39" ht="12" customHeight="1">
      <c r="A35" s="135"/>
      <c r="B35" s="156"/>
      <c r="C35" s="153"/>
      <c r="D35" s="153"/>
      <c r="E35" s="157"/>
      <c r="F35" s="157"/>
      <c r="G35" s="157"/>
      <c r="H35" s="157"/>
      <c r="I35" s="159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5"/>
    </row>
    <row r="36" spans="1:39" ht="12" customHeight="1">
      <c r="A36" s="135"/>
      <c r="B36" s="156"/>
      <c r="C36" s="153"/>
      <c r="D36" s="153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5"/>
    </row>
    <row r="37" spans="1:39" ht="12" customHeight="1">
      <c r="A37" s="135"/>
      <c r="B37" s="156"/>
      <c r="C37" s="153"/>
      <c r="D37" s="153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5"/>
    </row>
    <row r="38" spans="1:39" ht="12" customHeight="1">
      <c r="A38" s="135"/>
      <c r="B38" s="156"/>
      <c r="C38" s="153"/>
      <c r="D38" s="153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5"/>
    </row>
    <row r="39" spans="1:39" ht="12" customHeight="1">
      <c r="A39" s="135"/>
      <c r="B39" s="156"/>
      <c r="C39" s="153"/>
      <c r="D39" s="153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5"/>
    </row>
    <row r="40" spans="1:39" ht="12" customHeight="1">
      <c r="A40" s="135"/>
      <c r="B40" s="156"/>
      <c r="C40" s="153"/>
      <c r="D40" s="153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5"/>
    </row>
    <row r="41" spans="1:39" ht="12" customHeight="1">
      <c r="A41" s="135"/>
      <c r="B41" s="156"/>
      <c r="C41" s="153"/>
      <c r="D41" s="153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5"/>
    </row>
    <row r="42" spans="1:39" ht="12" customHeight="1">
      <c r="A42" s="135"/>
      <c r="B42" s="156"/>
      <c r="C42" s="153"/>
      <c r="D42" s="153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5"/>
    </row>
    <row r="43" spans="1:39" ht="12" customHeight="1">
      <c r="A43" s="135"/>
      <c r="B43" s="156"/>
      <c r="C43" s="153"/>
      <c r="D43" s="153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5"/>
    </row>
    <row r="44" spans="1:39" ht="12" customHeight="1">
      <c r="A44" s="135"/>
      <c r="B44" s="156"/>
      <c r="C44" s="153"/>
      <c r="D44" s="153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5"/>
    </row>
    <row r="45" spans="1:39" ht="12" customHeight="1">
      <c r="A45" s="135"/>
      <c r="B45" s="156"/>
      <c r="C45" s="153"/>
      <c r="D45" s="153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5"/>
    </row>
    <row r="46" spans="1:39" ht="12" customHeight="1">
      <c r="A46" s="135"/>
      <c r="B46" s="156"/>
      <c r="C46" s="153"/>
      <c r="D46" s="153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5"/>
    </row>
    <row r="47" spans="1:39" ht="12" customHeight="1">
      <c r="A47" s="135"/>
      <c r="B47" s="156"/>
      <c r="C47" s="153"/>
      <c r="D47" s="153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5"/>
    </row>
    <row r="48" spans="1:39" ht="12" customHeight="1">
      <c r="A48" s="135"/>
      <c r="B48" s="156"/>
      <c r="C48" s="153"/>
      <c r="D48" s="153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5"/>
    </row>
    <row r="49" spans="1:39" ht="12" customHeight="1">
      <c r="A49" s="135"/>
      <c r="B49" s="156"/>
      <c r="C49" s="153"/>
      <c r="D49" s="153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2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5"/>
    </row>
    <row r="50" spans="1:39" ht="12" customHeight="1">
      <c r="A50" s="135"/>
      <c r="B50" s="156"/>
      <c r="C50" s="153"/>
      <c r="D50" s="153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5"/>
    </row>
    <row r="51" spans="1:39" ht="12" customHeight="1">
      <c r="A51" s="135"/>
      <c r="B51" s="156"/>
      <c r="C51" s="153"/>
      <c r="D51" s="153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5"/>
    </row>
    <row r="52" spans="1:39" ht="12" customHeight="1">
      <c r="A52" s="135"/>
      <c r="B52" s="156"/>
      <c r="C52" s="153"/>
      <c r="D52" s="153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5"/>
    </row>
    <row r="53" spans="1:39" ht="12" customHeight="1">
      <c r="A53" s="135"/>
      <c r="B53" s="156"/>
      <c r="C53" s="153"/>
      <c r="D53" s="153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5"/>
    </row>
    <row r="54" spans="1:39" ht="12" customHeight="1">
      <c r="A54" s="135"/>
      <c r="B54" s="156"/>
      <c r="C54" s="153"/>
      <c r="D54" s="153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5"/>
    </row>
    <row r="55" spans="1:39" ht="12" customHeight="1">
      <c r="A55" s="135"/>
      <c r="B55" s="156"/>
      <c r="C55" s="153"/>
      <c r="D55" s="153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5"/>
    </row>
    <row r="56" spans="1:39" ht="12" customHeight="1">
      <c r="A56" s="135"/>
      <c r="B56" s="156"/>
      <c r="C56" s="153"/>
      <c r="D56" s="153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5"/>
    </row>
    <row r="57" spans="1:39" ht="12" customHeight="1">
      <c r="A57" s="135"/>
      <c r="B57" s="156"/>
      <c r="C57" s="153"/>
      <c r="D57" s="153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5"/>
    </row>
    <row r="58" spans="1:39" ht="12" customHeight="1">
      <c r="A58" s="135"/>
      <c r="B58" s="156"/>
      <c r="C58" s="153"/>
      <c r="D58" s="153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5"/>
    </row>
    <row r="59" spans="1:39" ht="12" customHeight="1">
      <c r="A59" s="135"/>
      <c r="B59" s="156"/>
      <c r="C59" s="153"/>
      <c r="D59" s="153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1"/>
      <c r="AL59" s="151"/>
      <c r="AM59" s="155"/>
    </row>
    <row r="60" spans="1:39" ht="12" customHeight="1">
      <c r="A60" s="135"/>
      <c r="B60" s="156"/>
      <c r="C60" s="153"/>
      <c r="D60" s="153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5"/>
    </row>
    <row r="61" spans="1:39" ht="12" customHeight="1">
      <c r="A61" s="135"/>
      <c r="B61" s="156"/>
      <c r="C61" s="153"/>
      <c r="D61" s="153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5"/>
    </row>
    <row r="62" spans="1:39" ht="12" customHeight="1">
      <c r="A62" s="135"/>
      <c r="B62" s="156"/>
      <c r="C62" s="153"/>
      <c r="D62" s="153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5"/>
    </row>
    <row r="63" spans="1:39" ht="12" customHeight="1">
      <c r="A63" s="135"/>
      <c r="B63" s="156"/>
      <c r="C63" s="153"/>
      <c r="D63" s="153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5"/>
    </row>
    <row r="64" spans="1:39" ht="12" customHeight="1">
      <c r="A64" s="135"/>
      <c r="B64" s="156"/>
      <c r="C64" s="153"/>
      <c r="D64" s="153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55"/>
    </row>
    <row r="65" spans="1:39" ht="12" customHeight="1">
      <c r="A65" s="135"/>
      <c r="B65" s="156"/>
      <c r="C65" s="153"/>
      <c r="D65" s="153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5"/>
    </row>
    <row r="66" spans="1:39" ht="12" customHeight="1">
      <c r="A66" s="135"/>
      <c r="B66" s="156"/>
      <c r="C66" s="153"/>
      <c r="D66" s="153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5"/>
    </row>
    <row r="67" spans="1:39" ht="12" customHeight="1">
      <c r="A67" s="135"/>
      <c r="B67" s="156"/>
      <c r="C67" s="153"/>
      <c r="D67" s="153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5"/>
    </row>
    <row r="68" spans="1:39" ht="12" customHeight="1">
      <c r="A68" s="135"/>
      <c r="B68" s="156"/>
      <c r="C68" s="153"/>
      <c r="D68" s="153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5"/>
    </row>
    <row r="69" spans="1:39" ht="12" customHeight="1">
      <c r="A69" s="135"/>
      <c r="B69" s="154"/>
      <c r="C69" s="153"/>
      <c r="D69" s="153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5"/>
    </row>
    <row r="70" spans="1:39" ht="12" customHeight="1">
      <c r="A70" s="135"/>
      <c r="B70" s="154"/>
      <c r="C70" s="153"/>
      <c r="D70" s="153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55"/>
    </row>
    <row r="71" spans="1:39" ht="12" customHeight="1">
      <c r="A71" s="135"/>
      <c r="B71" s="154"/>
      <c r="C71" s="153"/>
      <c r="D71" s="153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5"/>
    </row>
    <row r="72" spans="1:39" ht="12" customHeight="1">
      <c r="A72" s="130"/>
      <c r="B72" s="154"/>
      <c r="C72" s="153"/>
      <c r="D72" s="153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16"/>
    </row>
    <row r="73" spans="1:39">
      <c r="A73" s="130"/>
      <c r="B73" s="154"/>
      <c r="C73" s="153"/>
      <c r="D73" s="153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16"/>
    </row>
    <row r="74" spans="1:39" ht="13.5" thickBot="1">
      <c r="A74" s="129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7"/>
    </row>
  </sheetData>
  <mergeCells count="23">
    <mergeCell ref="A1:J5"/>
    <mergeCell ref="AC1:AM5"/>
    <mergeCell ref="A6:J6"/>
    <mergeCell ref="AC6:AM7"/>
    <mergeCell ref="A7:J7"/>
    <mergeCell ref="S6:T6"/>
    <mergeCell ref="K7:L7"/>
    <mergeCell ref="M7:N7"/>
    <mergeCell ref="O7:P7"/>
    <mergeCell ref="Q7:R7"/>
    <mergeCell ref="K1:AB3"/>
    <mergeCell ref="U6:V6"/>
    <mergeCell ref="W6:Y6"/>
    <mergeCell ref="Z6:AB6"/>
    <mergeCell ref="K4:AB5"/>
    <mergeCell ref="Z7:AB7"/>
    <mergeCell ref="W7:Y7"/>
    <mergeCell ref="Q6:R6"/>
    <mergeCell ref="S7:T7"/>
    <mergeCell ref="K6:L6"/>
    <mergeCell ref="M6:N6"/>
    <mergeCell ref="O6:P6"/>
    <mergeCell ref="U7:V7"/>
  </mergeCells>
  <printOptions horizontalCentered="1" gridLinesSet="0"/>
  <pageMargins left="0.23622047244094499" right="0.25" top="0.143700787" bottom="0.143700787" header="0" footer="0"/>
  <pageSetup paperSize="9" scale="77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Sheet1</vt:lpstr>
      <vt:lpstr>Cover</vt:lpstr>
      <vt:lpstr>REVISION</vt:lpstr>
      <vt:lpstr>WBS</vt:lpstr>
      <vt:lpstr>Note 1</vt:lpstr>
      <vt:lpstr>Cover!Print_Area</vt:lpstr>
      <vt:lpstr>'Note 1'!Print_Area</vt:lpstr>
      <vt:lpstr>REVISION!Print_Area</vt:lpstr>
      <vt:lpstr>Sheet1!Print_Area</vt:lpstr>
      <vt:lpstr>WBS!Print_Area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 Abedi</dc:creator>
  <cp:lastModifiedBy>Neda Zafari</cp:lastModifiedBy>
  <cp:lastPrinted>2025-04-09T08:13:11Z</cp:lastPrinted>
  <dcterms:created xsi:type="dcterms:W3CDTF">2024-01-22T06:16:09Z</dcterms:created>
  <dcterms:modified xsi:type="dcterms:W3CDTF">2025-04-14T06:37:07Z</dcterms:modified>
</cp:coreProperties>
</file>