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" ContentType="application/vnd.visi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26 - Storage Tank\DCC\1- Issued Transmittals\BK-HD-PEDCO-SVTR-IDR-0002\NATIVE\"/>
    </mc:Choice>
  </mc:AlternateContent>
  <xr:revisionPtr revIDLastSave="0" documentId="13_ncr:1_{FD501F86-1FF8-44D0-A21C-7434610250AF}" xr6:coauthVersionLast="47" xr6:coauthVersionMax="47" xr10:uidLastSave="{00000000-0000-0000-0000-000000000000}"/>
  <bookViews>
    <workbookView xWindow="-120" yWindow="-120" windowWidth="20640" windowHeight="11160" firstSheet="1" activeTab="6" xr2:uid="{00000000-000D-0000-FFFF-FFFF00000000}"/>
  </bookViews>
  <sheets>
    <sheet name="مشخصات پروژه" sheetId="36" state="hidden" r:id="rId1"/>
    <sheet name="Cover" sheetId="32" r:id="rId2"/>
    <sheet name="REVISION" sheetId="33" r:id="rId3"/>
    <sheet name="WBS" sheetId="31" state="hidden" r:id="rId4"/>
    <sheet name="W.B.S REV 00" sheetId="35" state="hidden" r:id="rId5"/>
    <sheet name="W.B.S (ITP)" sheetId="38" state="hidden" r:id="rId6"/>
    <sheet name="W.B.S (ITP) (2)" sheetId="40" r:id="rId7"/>
    <sheet name="Sheet1" sheetId="39" state="hidden" r:id="rId8"/>
    <sheet name="WBS (2)" sheetId="37" state="hidden" r:id="rId9"/>
  </sheets>
  <definedNames>
    <definedName name="_Fill" localSheetId="2" hidden="1">#REF!</definedName>
    <definedName name="_Fill" hidden="1">#REF!</definedName>
    <definedName name="_xlnm._FilterDatabase" localSheetId="5" hidden="1">'W.B.S (ITP)'!$B$11:$I$11</definedName>
    <definedName name="_xlnm._FilterDatabase" localSheetId="6" hidden="1">'W.B.S (ITP) (2)'!$B$11:$I$11</definedName>
    <definedName name="_xlnm._FilterDatabase" localSheetId="4" hidden="1">'W.B.S REV 00'!$B$11:$K$572</definedName>
    <definedName name="_Order1" hidden="1">255</definedName>
    <definedName name="_Parse_Out" localSheetId="2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 hidden="1">{#N/A,#N/A,FALSE,"Caies";#N/A,#N/A,FALSE,"FIELD LENGTHS";#N/A,#N/A,FALSE,"CAIES REF";#N/A,#N/A,FALSE,"RelDPT01.xls"}</definedName>
    <definedName name="a" localSheetId="8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3" hidden="1">{#N/A,#N/A,FALSE,"Caies";#N/A,#N/A,FALSE,"FIELD LENGTHS";#N/A,#N/A,FALSE,"CAIES REF";#N/A,#N/A,FALSE,"RelDPT01.xls"}</definedName>
    <definedName name="aa" localSheetId="8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3" hidden="1">{#N/A,#N/A,FALSE,"Caies";#N/A,#N/A,FALSE,"FIELD LENGTHS";#N/A,#N/A,FALSE,"CAIES REF";#N/A,#N/A,FALSE,"RelDPT01.xls"}</definedName>
    <definedName name="b" localSheetId="8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1">Cover!$A$1:$AM$54</definedName>
    <definedName name="_xlnm.Print_Area" localSheetId="2">REVISION!$A$1:$AM$75</definedName>
    <definedName name="_xlnm.Print_Area" localSheetId="7">Sheet1!$A$1:$H$6</definedName>
    <definedName name="_xlnm.Print_Area" localSheetId="5">'W.B.S (ITP)'!$B$1:$J$125</definedName>
    <definedName name="_xlnm.Print_Area" localSheetId="6">'W.B.S (ITP) (2)'!$B$1:$J$125</definedName>
    <definedName name="_xlnm.Print_Area" localSheetId="4">'W.B.S REV 00'!$B$1:$K$573</definedName>
    <definedName name="_xlnm.Print_Area" localSheetId="3">WBS!$A$1:$H$113</definedName>
    <definedName name="_xlnm.Print_Area" localSheetId="8">'WBS (2)'!$A$1:$H$113</definedName>
    <definedName name="_xlnm.Print_Titles" localSheetId="5">'W.B.S (ITP)'!$1:$11</definedName>
    <definedName name="_xlnm.Print_Titles" localSheetId="6">'W.B.S (ITP) (2)'!$1:$11</definedName>
    <definedName name="_xlnm.Print_Titles" localSheetId="4">'W.B.S REV 00'!$1:$11</definedName>
    <definedName name="_xlnm.Print_Titles" localSheetId="3">WBS!$1:$11</definedName>
    <definedName name="_xlnm.Print_Titles" localSheetId="8">'WBS (2)'!$1:$11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3" hidden="1">{#N/A,#N/A,FALSE,"Caies";#N/A,#N/A,FALSE,"FIELD LENGTHS";#N/A,#N/A,FALSE,"CAIES REF";#N/A,#N/A,FALSE,"RelDPT01.xls"}</definedName>
    <definedName name="wrn.PRINTALL." localSheetId="8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D61" i="40" l="1"/>
  <c r="K61" i="40" s="1"/>
  <c r="D124" i="40"/>
  <c r="D125" i="40" s="1"/>
  <c r="K125" i="40" s="1"/>
  <c r="D122" i="40"/>
  <c r="D123" i="40" s="1"/>
  <c r="K123" i="40" s="1"/>
  <c r="D120" i="40"/>
  <c r="D121" i="40" s="1"/>
  <c r="K121" i="40" s="1"/>
  <c r="I38" i="40"/>
  <c r="I36" i="40"/>
  <c r="I50" i="40" s="1"/>
  <c r="I34" i="40"/>
  <c r="I33" i="40"/>
  <c r="I32" i="40"/>
  <c r="I31" i="40"/>
  <c r="I30" i="40"/>
  <c r="I29" i="40"/>
  <c r="I28" i="40"/>
  <c r="I27" i="40"/>
  <c r="I25" i="40"/>
  <c r="I24" i="40"/>
  <c r="I23" i="40"/>
  <c r="I22" i="40"/>
  <c r="I21" i="40"/>
  <c r="I20" i="40"/>
  <c r="I19" i="40"/>
  <c r="D16" i="40"/>
  <c r="D57" i="40" s="1"/>
  <c r="K57" i="40" s="1"/>
  <c r="D15" i="40"/>
  <c r="K15" i="40" s="1"/>
  <c r="K14" i="40"/>
  <c r="K13" i="40"/>
  <c r="K12" i="40"/>
  <c r="D59" i="40" l="1"/>
  <c r="K59" i="40" s="1"/>
  <c r="D62" i="40"/>
  <c r="D93" i="40" s="1"/>
  <c r="D94" i="40" s="1"/>
  <c r="K94" i="40" s="1"/>
  <c r="K16" i="40"/>
  <c r="D60" i="40"/>
  <c r="K60" i="40" s="1"/>
  <c r="D17" i="40"/>
  <c r="D18" i="40" s="1"/>
  <c r="D24" i="40" s="1"/>
  <c r="K24" i="40" s="1"/>
  <c r="D58" i="40"/>
  <c r="K58" i="40" s="1"/>
  <c r="K120" i="40"/>
  <c r="K122" i="40"/>
  <c r="K124" i="40"/>
  <c r="D95" i="40"/>
  <c r="I45" i="40"/>
  <c r="I43" i="40"/>
  <c r="D71" i="40" l="1"/>
  <c r="D72" i="40" s="1"/>
  <c r="K72" i="40" s="1"/>
  <c r="D88" i="40"/>
  <c r="D92" i="40" s="1"/>
  <c r="K92" i="40" s="1"/>
  <c r="D35" i="40"/>
  <c r="D36" i="40" s="1"/>
  <c r="D42" i="40"/>
  <c r="K42" i="40" s="1"/>
  <c r="D85" i="40"/>
  <c r="K85" i="40" s="1"/>
  <c r="D66" i="40"/>
  <c r="D69" i="40" s="1"/>
  <c r="K69" i="40" s="1"/>
  <c r="K93" i="40"/>
  <c r="D73" i="40"/>
  <c r="K73" i="40" s="1"/>
  <c r="K62" i="40"/>
  <c r="D22" i="40"/>
  <c r="K22" i="40" s="1"/>
  <c r="D63" i="40"/>
  <c r="D65" i="40" s="1"/>
  <c r="K65" i="40" s="1"/>
  <c r="D49" i="40"/>
  <c r="K49" i="40" s="1"/>
  <c r="D19" i="40"/>
  <c r="K19" i="40" s="1"/>
  <c r="K18" i="40"/>
  <c r="D25" i="40"/>
  <c r="K25" i="40" s="1"/>
  <c r="D26" i="40"/>
  <c r="K26" i="40" s="1"/>
  <c r="L12" i="40"/>
  <c r="D23" i="40"/>
  <c r="K23" i="40" s="1"/>
  <c r="D20" i="40"/>
  <c r="K20" i="40" s="1"/>
  <c r="K17" i="40"/>
  <c r="D21" i="40"/>
  <c r="K21" i="40" s="1"/>
  <c r="I53" i="40"/>
  <c r="K95" i="40"/>
  <c r="D112" i="40"/>
  <c r="D106" i="40"/>
  <c r="D96" i="40"/>
  <c r="D117" i="40"/>
  <c r="D99" i="40"/>
  <c r="D108" i="40"/>
  <c r="K63" i="40" l="1"/>
  <c r="K71" i="40"/>
  <c r="D84" i="40"/>
  <c r="K84" i="40" s="1"/>
  <c r="D33" i="40"/>
  <c r="K33" i="40" s="1"/>
  <c r="D90" i="40"/>
  <c r="K90" i="40" s="1"/>
  <c r="D68" i="40"/>
  <c r="K68" i="40" s="1"/>
  <c r="D83" i="40"/>
  <c r="K83" i="40" s="1"/>
  <c r="D43" i="40"/>
  <c r="D44" i="40" s="1"/>
  <c r="K44" i="40" s="1"/>
  <c r="D75" i="40"/>
  <c r="K75" i="40" s="1"/>
  <c r="D78" i="40"/>
  <c r="K78" i="40" s="1"/>
  <c r="D38" i="40"/>
  <c r="D40" i="40" s="1"/>
  <c r="K40" i="40" s="1"/>
  <c r="K35" i="40"/>
  <c r="D74" i="40"/>
  <c r="K74" i="40" s="1"/>
  <c r="D77" i="40"/>
  <c r="K77" i="40" s="1"/>
  <c r="D53" i="40"/>
  <c r="D55" i="40" s="1"/>
  <c r="K55" i="40" s="1"/>
  <c r="D82" i="40"/>
  <c r="K82" i="40" s="1"/>
  <c r="D64" i="40"/>
  <c r="K64" i="40" s="1"/>
  <c r="D76" i="40"/>
  <c r="K76" i="40" s="1"/>
  <c r="D81" i="40"/>
  <c r="K81" i="40" s="1"/>
  <c r="D67" i="40"/>
  <c r="K67" i="40" s="1"/>
  <c r="D89" i="40"/>
  <c r="K89" i="40" s="1"/>
  <c r="D87" i="40"/>
  <c r="K87" i="40" s="1"/>
  <c r="D70" i="40"/>
  <c r="K70" i="40" s="1"/>
  <c r="D91" i="40"/>
  <c r="K91" i="40" s="1"/>
  <c r="D86" i="40"/>
  <c r="K86" i="40" s="1"/>
  <c r="K66" i="40"/>
  <c r="K88" i="40"/>
  <c r="D80" i="40"/>
  <c r="K80" i="40" s="1"/>
  <c r="D79" i="40"/>
  <c r="K79" i="40" s="1"/>
  <c r="D45" i="40"/>
  <c r="D46" i="40" s="1"/>
  <c r="K46" i="40" s="1"/>
  <c r="D50" i="40"/>
  <c r="K50" i="40" s="1"/>
  <c r="D31" i="40"/>
  <c r="K31" i="40" s="1"/>
  <c r="D32" i="40"/>
  <c r="K32" i="40" s="1"/>
  <c r="D30" i="40"/>
  <c r="K30" i="40" s="1"/>
  <c r="D27" i="40"/>
  <c r="K27" i="40" s="1"/>
  <c r="D29" i="40"/>
  <c r="K29" i="40" s="1"/>
  <c r="D34" i="40"/>
  <c r="K34" i="40" s="1"/>
  <c r="D28" i="40"/>
  <c r="K28" i="40" s="1"/>
  <c r="D107" i="40"/>
  <c r="K107" i="40" s="1"/>
  <c r="K106" i="40"/>
  <c r="K117" i="40"/>
  <c r="D119" i="40"/>
  <c r="K119" i="40" s="1"/>
  <c r="D118" i="40"/>
  <c r="K118" i="40" s="1"/>
  <c r="D97" i="40"/>
  <c r="K97" i="40" s="1"/>
  <c r="K96" i="40"/>
  <c r="D98" i="40"/>
  <c r="K98" i="40" s="1"/>
  <c r="D37" i="40"/>
  <c r="K37" i="40" s="1"/>
  <c r="K36" i="40"/>
  <c r="D111" i="40"/>
  <c r="K111" i="40" s="1"/>
  <c r="D109" i="40"/>
  <c r="K109" i="40" s="1"/>
  <c r="D110" i="40"/>
  <c r="K110" i="40" s="1"/>
  <c r="K108" i="40"/>
  <c r="K99" i="40"/>
  <c r="D102" i="40"/>
  <c r="K102" i="40" s="1"/>
  <c r="D105" i="40"/>
  <c r="K105" i="40" s="1"/>
  <c r="D103" i="40"/>
  <c r="K103" i="40" s="1"/>
  <c r="D101" i="40"/>
  <c r="K101" i="40" s="1"/>
  <c r="D104" i="40"/>
  <c r="K104" i="40" s="1"/>
  <c r="D100" i="40"/>
  <c r="K100" i="40" s="1"/>
  <c r="D115" i="40"/>
  <c r="K115" i="40" s="1"/>
  <c r="D113" i="40"/>
  <c r="K113" i="40" s="1"/>
  <c r="D116" i="40"/>
  <c r="K116" i="40" s="1"/>
  <c r="D114" i="40"/>
  <c r="K114" i="40" s="1"/>
  <c r="K112" i="40"/>
  <c r="D56" i="40" l="1"/>
  <c r="K56" i="40" s="1"/>
  <c r="K38" i="40"/>
  <c r="K43" i="40"/>
  <c r="D39" i="40"/>
  <c r="K39" i="40" s="1"/>
  <c r="D54" i="40"/>
  <c r="K54" i="40" s="1"/>
  <c r="D41" i="40"/>
  <c r="K41" i="40" s="1"/>
  <c r="K53" i="40"/>
  <c r="K45" i="40"/>
  <c r="D47" i="40"/>
  <c r="K47" i="40" s="1"/>
  <c r="D48" i="40"/>
  <c r="K48" i="40" s="1"/>
  <c r="D51" i="40"/>
  <c r="K51" i="40" s="1"/>
  <c r="D52" i="40"/>
  <c r="K52" i="40" s="1"/>
  <c r="K13" i="38" l="1"/>
  <c r="K14" i="38"/>
  <c r="I28" i="38"/>
  <c r="I29" i="38"/>
  <c r="I30" i="38"/>
  <c r="I31" i="38"/>
  <c r="I32" i="38"/>
  <c r="I33" i="38"/>
  <c r="I34" i="38"/>
  <c r="I27" i="38"/>
  <c r="I20" i="38"/>
  <c r="I21" i="38"/>
  <c r="I22" i="38"/>
  <c r="I23" i="38"/>
  <c r="I24" i="38"/>
  <c r="I25" i="38"/>
  <c r="I19" i="38"/>
  <c r="E7" i="36"/>
  <c r="E6" i="36"/>
  <c r="E5" i="36"/>
  <c r="E4" i="36"/>
  <c r="D4" i="36"/>
  <c r="I38" i="38"/>
  <c r="I45" i="38" s="1"/>
  <c r="I53" i="38" s="1"/>
  <c r="I36" i="38"/>
  <c r="I50" i="38" s="1"/>
  <c r="D122" i="38"/>
  <c r="D123" i="38" s="1"/>
  <c r="K123" i="38" s="1"/>
  <c r="D124" i="38"/>
  <c r="D125" i="38" s="1"/>
  <c r="K125" i="38" s="1"/>
  <c r="D120" i="38"/>
  <c r="K120" i="38" s="1"/>
  <c r="D61" i="38"/>
  <c r="K61" i="38" s="1"/>
  <c r="D16" i="38"/>
  <c r="K16" i="38" s="1"/>
  <c r="D15" i="38"/>
  <c r="K15" i="38" s="1"/>
  <c r="K12" i="38"/>
  <c r="G57" i="38"/>
  <c r="G58" i="38"/>
  <c r="G59" i="38"/>
  <c r="G60" i="38"/>
  <c r="G17" i="38"/>
  <c r="C115" i="37"/>
  <c r="C114" i="37"/>
  <c r="C113" i="37"/>
  <c r="C112" i="37"/>
  <c r="C111" i="37"/>
  <c r="C110" i="37"/>
  <c r="C109" i="37"/>
  <c r="C108" i="37"/>
  <c r="C106" i="37"/>
  <c r="C105" i="37"/>
  <c r="C103" i="37"/>
  <c r="C102" i="37"/>
  <c r="C101" i="37"/>
  <c r="C100" i="37"/>
  <c r="C99" i="37"/>
  <c r="C98" i="37"/>
  <c r="C97" i="37"/>
  <c r="C96" i="37"/>
  <c r="C95" i="37"/>
  <c r="C94" i="37"/>
  <c r="C93" i="37"/>
  <c r="C92" i="37"/>
  <c r="C91" i="37"/>
  <c r="C90" i="37"/>
  <c r="C89" i="37"/>
  <c r="C88" i="37"/>
  <c r="C87" i="37"/>
  <c r="C86" i="37"/>
  <c r="C85" i="37"/>
  <c r="C84" i="37"/>
  <c r="C83" i="37"/>
  <c r="C82" i="37"/>
  <c r="C81" i="37"/>
  <c r="C80" i="37"/>
  <c r="C79" i="37"/>
  <c r="C78" i="37"/>
  <c r="C77" i="37"/>
  <c r="C76" i="37"/>
  <c r="C75" i="37"/>
  <c r="C74" i="37"/>
  <c r="C73" i="37"/>
  <c r="C72" i="37"/>
  <c r="C71" i="37"/>
  <c r="C70" i="37"/>
  <c r="C69" i="37"/>
  <c r="C68" i="37"/>
  <c r="C67" i="37"/>
  <c r="C66" i="37"/>
  <c r="C65" i="37"/>
  <c r="C64" i="37"/>
  <c r="C63" i="37"/>
  <c r="C62" i="37"/>
  <c r="C61" i="37"/>
  <c r="C60" i="37"/>
  <c r="C59" i="37"/>
  <c r="C58" i="37"/>
  <c r="C57" i="37"/>
  <c r="C56" i="37"/>
  <c r="C55" i="37"/>
  <c r="C54" i="37"/>
  <c r="C53" i="37"/>
  <c r="C52" i="37"/>
  <c r="C51" i="37"/>
  <c r="C50" i="37"/>
  <c r="C49" i="37"/>
  <c r="C48" i="37"/>
  <c r="C46" i="37"/>
  <c r="C45" i="37"/>
  <c r="C44" i="37"/>
  <c r="C43" i="37"/>
  <c r="C42" i="37"/>
  <c r="C41" i="37"/>
  <c r="C40" i="37"/>
  <c r="C39" i="37"/>
  <c r="C38" i="37"/>
  <c r="C37" i="37"/>
  <c r="C36" i="37"/>
  <c r="C35" i="37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H281" i="35"/>
  <c r="H322" i="35" s="1"/>
  <c r="H276" i="35"/>
  <c r="H321" i="35" s="1"/>
  <c r="H256" i="35"/>
  <c r="H317" i="35" s="1"/>
  <c r="H245" i="35"/>
  <c r="H314" i="35" s="1"/>
  <c r="H237" i="35"/>
  <c r="H312" i="35" s="1"/>
  <c r="K122" i="38" l="1"/>
  <c r="K124" i="38"/>
  <c r="I43" i="38"/>
  <c r="D17" i="38"/>
  <c r="K17" i="38" s="1"/>
  <c r="D121" i="38"/>
  <c r="K121" i="38" s="1"/>
  <c r="D60" i="38"/>
  <c r="K60" i="38" s="1"/>
  <c r="D95" i="38"/>
  <c r="K95" i="38" s="1"/>
  <c r="D62" i="38"/>
  <c r="K62" i="38" s="1"/>
  <c r="D59" i="38"/>
  <c r="K59" i="38" s="1"/>
  <c r="D58" i="38"/>
  <c r="K58" i="38" s="1"/>
  <c r="D57" i="38"/>
  <c r="K57" i="38" s="1"/>
  <c r="I492" i="35"/>
  <c r="I551" i="35" s="1"/>
  <c r="I414" i="35"/>
  <c r="I405" i="35"/>
  <c r="H302" i="35"/>
  <c r="H299" i="35"/>
  <c r="H194" i="35"/>
  <c r="H182" i="35"/>
  <c r="I358" i="35"/>
  <c r="D49" i="38" l="1"/>
  <c r="K49" i="38" s="1"/>
  <c r="D18" i="38"/>
  <c r="K18" i="38" s="1"/>
  <c r="D42" i="38"/>
  <c r="K42" i="38" s="1"/>
  <c r="D26" i="38"/>
  <c r="K26" i="38" s="1"/>
  <c r="D35" i="38"/>
  <c r="K35" i="38" s="1"/>
  <c r="L12" i="38"/>
  <c r="D99" i="38"/>
  <c r="K99" i="38" s="1"/>
  <c r="D108" i="38"/>
  <c r="K108" i="38" s="1"/>
  <c r="D106" i="38"/>
  <c r="K106" i="38" s="1"/>
  <c r="D117" i="38"/>
  <c r="K117" i="38" s="1"/>
  <c r="D112" i="38"/>
  <c r="K112" i="38" s="1"/>
  <c r="D96" i="38"/>
  <c r="K96" i="38" s="1"/>
  <c r="D93" i="38"/>
  <c r="K93" i="38" s="1"/>
  <c r="D71" i="38"/>
  <c r="K71" i="38" s="1"/>
  <c r="D88" i="38"/>
  <c r="K88" i="38" s="1"/>
  <c r="D66" i="38"/>
  <c r="K66" i="38" s="1"/>
  <c r="D85" i="38"/>
  <c r="K85" i="38" s="1"/>
  <c r="D63" i="38"/>
  <c r="K63" i="38" s="1"/>
  <c r="D73" i="38"/>
  <c r="K73" i="38" s="1"/>
  <c r="I461" i="35"/>
  <c r="I520" i="35" s="1"/>
  <c r="H240" i="35"/>
  <c r="H313" i="35" s="1"/>
  <c r="I470" i="35"/>
  <c r="I529" i="35" s="1"/>
  <c r="H252" i="35"/>
  <c r="H316" i="35" s="1"/>
  <c r="L13" i="35"/>
  <c r="L14" i="35"/>
  <c r="L15" i="35"/>
  <c r="L16" i="35"/>
  <c r="L59" i="35"/>
  <c r="L76" i="35"/>
  <c r="L294" i="35"/>
  <c r="L341" i="35"/>
  <c r="L568" i="35"/>
  <c r="D38" i="38" l="1"/>
  <c r="K38" i="38" s="1"/>
  <c r="D36" i="38"/>
  <c r="D53" i="38"/>
  <c r="K53" i="38" s="1"/>
  <c r="D50" i="38"/>
  <c r="K50" i="38" s="1"/>
  <c r="D30" i="38"/>
  <c r="K30" i="38" s="1"/>
  <c r="D34" i="38"/>
  <c r="K34" i="38" s="1"/>
  <c r="D31" i="38"/>
  <c r="K31" i="38" s="1"/>
  <c r="D27" i="38"/>
  <c r="K27" i="38" s="1"/>
  <c r="D28" i="38"/>
  <c r="K28" i="38" s="1"/>
  <c r="D32" i="38"/>
  <c r="K32" i="38" s="1"/>
  <c r="D29" i="38"/>
  <c r="K29" i="38" s="1"/>
  <c r="D33" i="38"/>
  <c r="K33" i="38" s="1"/>
  <c r="D43" i="38"/>
  <c r="D45" i="38"/>
  <c r="K45" i="38" s="1"/>
  <c r="D22" i="38"/>
  <c r="K22" i="38" s="1"/>
  <c r="D19" i="38"/>
  <c r="K19" i="38" s="1"/>
  <c r="D23" i="38"/>
  <c r="K23" i="38" s="1"/>
  <c r="D20" i="38"/>
  <c r="K20" i="38" s="1"/>
  <c r="D24" i="38"/>
  <c r="K24" i="38" s="1"/>
  <c r="D21" i="38"/>
  <c r="K21" i="38" s="1"/>
  <c r="D25" i="38"/>
  <c r="K25" i="38" s="1"/>
  <c r="D119" i="38"/>
  <c r="K119" i="38" s="1"/>
  <c r="D118" i="38"/>
  <c r="K118" i="38" s="1"/>
  <c r="D94" i="38"/>
  <c r="K94" i="38" s="1"/>
  <c r="D98" i="38"/>
  <c r="K98" i="38" s="1"/>
  <c r="D97" i="38"/>
  <c r="K97" i="38" s="1"/>
  <c r="D72" i="38"/>
  <c r="K72" i="38" s="1"/>
  <c r="D107" i="38"/>
  <c r="K107" i="38" s="1"/>
  <c r="D115" i="38"/>
  <c r="K115" i="38" s="1"/>
  <c r="D116" i="38"/>
  <c r="K116" i="38" s="1"/>
  <c r="D113" i="38"/>
  <c r="K113" i="38" s="1"/>
  <c r="D114" i="38"/>
  <c r="K114" i="38" s="1"/>
  <c r="D100" i="38"/>
  <c r="K100" i="38" s="1"/>
  <c r="D104" i="38"/>
  <c r="K104" i="38" s="1"/>
  <c r="D105" i="38"/>
  <c r="K105" i="38" s="1"/>
  <c r="D102" i="38"/>
  <c r="K102" i="38" s="1"/>
  <c r="D101" i="38"/>
  <c r="K101" i="38" s="1"/>
  <c r="D103" i="38"/>
  <c r="K103" i="38" s="1"/>
  <c r="D109" i="38"/>
  <c r="K109" i="38" s="1"/>
  <c r="D110" i="38"/>
  <c r="K110" i="38" s="1"/>
  <c r="D111" i="38"/>
  <c r="K111" i="38" s="1"/>
  <c r="D87" i="38"/>
  <c r="K87" i="38" s="1"/>
  <c r="D86" i="38"/>
  <c r="K86" i="38" s="1"/>
  <c r="D69" i="38"/>
  <c r="K69" i="38" s="1"/>
  <c r="D70" i="38"/>
  <c r="K70" i="38" s="1"/>
  <c r="D67" i="38"/>
  <c r="K67" i="38" s="1"/>
  <c r="D68" i="38"/>
  <c r="K68" i="38" s="1"/>
  <c r="D76" i="38"/>
  <c r="K76" i="38" s="1"/>
  <c r="D80" i="38"/>
  <c r="K80" i="38" s="1"/>
  <c r="D84" i="38"/>
  <c r="K84" i="38" s="1"/>
  <c r="D77" i="38"/>
  <c r="K77" i="38" s="1"/>
  <c r="D81" i="38"/>
  <c r="K81" i="38" s="1"/>
  <c r="D74" i="38"/>
  <c r="K74" i="38" s="1"/>
  <c r="D78" i="38"/>
  <c r="K78" i="38" s="1"/>
  <c r="D82" i="38"/>
  <c r="K82" i="38" s="1"/>
  <c r="D75" i="38"/>
  <c r="K75" i="38" s="1"/>
  <c r="D79" i="38"/>
  <c r="K79" i="38" s="1"/>
  <c r="D83" i="38"/>
  <c r="K83" i="38" s="1"/>
  <c r="D89" i="38"/>
  <c r="K89" i="38" s="1"/>
  <c r="D90" i="38"/>
  <c r="K90" i="38" s="1"/>
  <c r="D91" i="38"/>
  <c r="K91" i="38" s="1"/>
  <c r="D92" i="38"/>
  <c r="K92" i="38" s="1"/>
  <c r="D64" i="38"/>
  <c r="K64" i="38" s="1"/>
  <c r="D65" i="38"/>
  <c r="K65" i="38" s="1"/>
  <c r="H303" i="35"/>
  <c r="H332" i="35" s="1"/>
  <c r="I417" i="35"/>
  <c r="I447" i="35"/>
  <c r="I448" i="35"/>
  <c r="I449" i="35"/>
  <c r="I567" i="35" s="1"/>
  <c r="I446" i="35"/>
  <c r="I505" i="35" s="1"/>
  <c r="I345" i="35"/>
  <c r="I386" i="35"/>
  <c r="I383" i="35"/>
  <c r="I380" i="35"/>
  <c r="I377" i="35"/>
  <c r="I373" i="35"/>
  <c r="I369" i="35"/>
  <c r="I365" i="35"/>
  <c r="I361" i="35"/>
  <c r="I355" i="35"/>
  <c r="I352" i="35"/>
  <c r="H337" i="35"/>
  <c r="H331" i="35"/>
  <c r="H328" i="35"/>
  <c r="H208" i="35"/>
  <c r="H203" i="35"/>
  <c r="H191" i="35"/>
  <c r="I464" i="35"/>
  <c r="I523" i="35" s="1"/>
  <c r="I512" i="35"/>
  <c r="H175" i="35"/>
  <c r="I442" i="35" s="1"/>
  <c r="H172" i="35"/>
  <c r="I439" i="35" s="1"/>
  <c r="H169" i="35"/>
  <c r="I436" i="35" s="1"/>
  <c r="I432" i="35"/>
  <c r="H159" i="35"/>
  <c r="H154" i="35"/>
  <c r="H305" i="35" s="1"/>
  <c r="H149" i="35"/>
  <c r="I420" i="35" s="1"/>
  <c r="H137" i="35"/>
  <c r="I411" i="35" s="1"/>
  <c r="H133" i="35"/>
  <c r="I408" i="35" s="1"/>
  <c r="D37" i="38" l="1"/>
  <c r="K37" i="38" s="1"/>
  <c r="K36" i="38"/>
  <c r="D44" i="38"/>
  <c r="K44" i="38" s="1"/>
  <c r="K43" i="38"/>
  <c r="D51" i="38"/>
  <c r="K51" i="38" s="1"/>
  <c r="D52" i="38"/>
  <c r="K52" i="38" s="1"/>
  <c r="D55" i="38"/>
  <c r="K55" i="38" s="1"/>
  <c r="D56" i="38"/>
  <c r="K56" i="38" s="1"/>
  <c r="D54" i="38"/>
  <c r="K54" i="38" s="1"/>
  <c r="D47" i="38"/>
  <c r="K47" i="38" s="1"/>
  <c r="D46" i="38"/>
  <c r="K46" i="38" s="1"/>
  <c r="D48" i="38"/>
  <c r="K48" i="38" s="1"/>
  <c r="D39" i="38"/>
  <c r="K39" i="38" s="1"/>
  <c r="D40" i="38"/>
  <c r="K40" i="38" s="1"/>
  <c r="D41" i="38"/>
  <c r="K41" i="38" s="1"/>
  <c r="I467" i="35"/>
  <c r="I526" i="35" s="1"/>
  <c r="H249" i="35"/>
  <c r="H315" i="35" s="1"/>
  <c r="I476" i="35"/>
  <c r="I535" i="35" s="1"/>
  <c r="H261" i="35"/>
  <c r="H318" i="35" s="1"/>
  <c r="I480" i="35"/>
  <c r="I539" i="35" s="1"/>
  <c r="H266" i="35"/>
  <c r="H319" i="35" s="1"/>
  <c r="H334" i="35" s="1"/>
  <c r="I428" i="35"/>
  <c r="I424" i="35"/>
  <c r="H298" i="35"/>
  <c r="H327" i="35" s="1"/>
  <c r="I398" i="35"/>
  <c r="H304" i="35"/>
  <c r="H301" i="35"/>
  <c r="H227" i="35"/>
  <c r="H285" i="35" s="1"/>
  <c r="H323" i="35" s="1"/>
  <c r="H308" i="35"/>
  <c r="H230" i="35"/>
  <c r="H288" i="35" s="1"/>
  <c r="H324" i="35" s="1"/>
  <c r="H309" i="35"/>
  <c r="H300" i="35"/>
  <c r="H329" i="35" s="1"/>
  <c r="H306" i="35"/>
  <c r="H307" i="35"/>
  <c r="H336" i="35" s="1"/>
  <c r="H233" i="35"/>
  <c r="H291" i="35" s="1"/>
  <c r="H325" i="35" s="1"/>
  <c r="H310" i="35"/>
  <c r="I506" i="35"/>
  <c r="I508" i="35"/>
  <c r="I564" i="35"/>
  <c r="I565" i="35"/>
  <c r="H213" i="35"/>
  <c r="I473" i="35"/>
  <c r="I532" i="35" s="1"/>
  <c r="H338" i="35" l="1"/>
  <c r="H333" i="35"/>
  <c r="H340" i="35"/>
  <c r="I484" i="35"/>
  <c r="I543" i="35" s="1"/>
  <c r="H271" i="35"/>
  <c r="H320" i="35" s="1"/>
  <c r="H335" i="35" s="1"/>
  <c r="H339" i="35"/>
  <c r="H330" i="35"/>
  <c r="I501" i="35"/>
  <c r="I560" i="35" s="1"/>
  <c r="I498" i="35"/>
  <c r="I557" i="35" s="1"/>
  <c r="I488" i="35"/>
  <c r="I547" i="35" s="1"/>
  <c r="I495" i="35"/>
  <c r="I554" i="35" s="1"/>
  <c r="H70" i="35"/>
  <c r="H71" i="35"/>
  <c r="H72" i="35"/>
  <c r="H73" i="35"/>
  <c r="H74" i="35"/>
  <c r="H69" i="35"/>
  <c r="D17" i="35"/>
  <c r="C8" i="36"/>
  <c r="D7" i="36" s="1"/>
  <c r="G236" i="35" s="1"/>
  <c r="D236" i="35" s="1"/>
  <c r="L236" i="35" s="1"/>
  <c r="H30" i="35"/>
  <c r="H31" i="35"/>
  <c r="H32" i="35"/>
  <c r="H33" i="35"/>
  <c r="H34" i="35"/>
  <c r="H35" i="35"/>
  <c r="H36" i="35"/>
  <c r="H25" i="35"/>
  <c r="H19" i="35"/>
  <c r="H20" i="35"/>
  <c r="H21" i="35"/>
  <c r="H22" i="35"/>
  <c r="H23" i="35"/>
  <c r="H18" i="35"/>
  <c r="D68" i="35"/>
  <c r="D60" i="35"/>
  <c r="D46" i="35"/>
  <c r="L46" i="35" s="1"/>
  <c r="D37" i="35"/>
  <c r="L37" i="35" s="1"/>
  <c r="D24" i="35"/>
  <c r="L24" i="35" s="1"/>
  <c r="L60" i="35" l="1"/>
  <c r="D67" i="35"/>
  <c r="L67" i="35" s="1"/>
  <c r="L68" i="35"/>
  <c r="D75" i="35"/>
  <c r="L75" i="35" s="1"/>
  <c r="D74" i="35"/>
  <c r="L74" i="35" s="1"/>
  <c r="D5" i="36"/>
  <c r="D6" i="36"/>
  <c r="L17" i="35"/>
  <c r="D19" i="35"/>
  <c r="D23" i="35"/>
  <c r="D21" i="35"/>
  <c r="D20" i="35"/>
  <c r="D18" i="35"/>
  <c r="L18" i="35" s="1"/>
  <c r="D22" i="35"/>
  <c r="D271" i="35"/>
  <c r="L271" i="35" s="1"/>
  <c r="D69" i="35"/>
  <c r="L69" i="35" s="1"/>
  <c r="D71" i="35"/>
  <c r="L71" i="35" s="1"/>
  <c r="D285" i="35"/>
  <c r="L285" i="35" s="1"/>
  <c r="D249" i="35"/>
  <c r="L249" i="35" s="1"/>
  <c r="D237" i="35"/>
  <c r="L237" i="35" s="1"/>
  <c r="D288" i="35"/>
  <c r="L288" i="35" s="1"/>
  <c r="D256" i="35"/>
  <c r="L256" i="35" s="1"/>
  <c r="D261" i="35"/>
  <c r="L261" i="35" s="1"/>
  <c r="D276" i="35"/>
  <c r="L276" i="35" s="1"/>
  <c r="D252" i="35"/>
  <c r="L252" i="35" s="1"/>
  <c r="D291" i="35"/>
  <c r="L291" i="35" s="1"/>
  <c r="D266" i="35"/>
  <c r="L266" i="35" s="1"/>
  <c r="D245" i="35"/>
  <c r="L245" i="35" s="1"/>
  <c r="D240" i="35"/>
  <c r="L240" i="35" s="1"/>
  <c r="D281" i="35"/>
  <c r="L281" i="35" s="1"/>
  <c r="D64" i="35"/>
  <c r="L64" i="35" s="1"/>
  <c r="D62" i="35"/>
  <c r="L62" i="35" s="1"/>
  <c r="D65" i="35"/>
  <c r="L65" i="35" s="1"/>
  <c r="D63" i="35"/>
  <c r="L63" i="35" s="1"/>
  <c r="D66" i="35"/>
  <c r="L66" i="35" s="1"/>
  <c r="D61" i="35"/>
  <c r="L61" i="35" s="1"/>
  <c r="D73" i="35"/>
  <c r="L73" i="35" s="1"/>
  <c r="D70" i="35"/>
  <c r="L70" i="35" s="1"/>
  <c r="D72" i="35"/>
  <c r="L72" i="35" s="1"/>
  <c r="D34" i="35"/>
  <c r="L34" i="35" s="1"/>
  <c r="D25" i="35"/>
  <c r="D33" i="35"/>
  <c r="L33" i="35" s="1"/>
  <c r="D30" i="35"/>
  <c r="L30" i="35" s="1"/>
  <c r="D36" i="35"/>
  <c r="L36" i="35" s="1"/>
  <c r="D32" i="35"/>
  <c r="L32" i="35" s="1"/>
  <c r="D35" i="35"/>
  <c r="L35" i="35" s="1"/>
  <c r="D31" i="35"/>
  <c r="L31" i="35" s="1"/>
  <c r="G572" i="35"/>
  <c r="D572" i="35" s="1"/>
  <c r="L572" i="35" s="1"/>
  <c r="G509" i="35"/>
  <c r="D509" i="35" s="1"/>
  <c r="G326" i="35"/>
  <c r="D326" i="35" s="1"/>
  <c r="L326" i="35" s="1"/>
  <c r="L25" i="35" l="1"/>
  <c r="D27" i="35"/>
  <c r="L27" i="35" s="1"/>
  <c r="D28" i="35"/>
  <c r="L28" i="35" s="1"/>
  <c r="D29" i="35"/>
  <c r="L29" i="35" s="1"/>
  <c r="D26" i="35"/>
  <c r="L26" i="35" s="1"/>
  <c r="L509" i="35"/>
  <c r="D563" i="35"/>
  <c r="L563" i="35" s="1"/>
  <c r="D511" i="35"/>
  <c r="L511" i="35" s="1"/>
  <c r="D8" i="36"/>
  <c r="H38" i="35"/>
  <c r="G77" i="35"/>
  <c r="G295" i="35" s="1"/>
  <c r="D295" i="35" s="1"/>
  <c r="H43" i="35"/>
  <c r="G178" i="35"/>
  <c r="H40" i="35"/>
  <c r="G124" i="35"/>
  <c r="D274" i="35"/>
  <c r="L274" i="35" s="1"/>
  <c r="D272" i="35"/>
  <c r="L272" i="35" s="1"/>
  <c r="L19" i="35"/>
  <c r="D273" i="35"/>
  <c r="L273" i="35" s="1"/>
  <c r="D275" i="35"/>
  <c r="L275" i="35" s="1"/>
  <c r="D267" i="35"/>
  <c r="L267" i="35" s="1"/>
  <c r="D270" i="35"/>
  <c r="L270" i="35" s="1"/>
  <c r="D269" i="35"/>
  <c r="L269" i="35" s="1"/>
  <c r="D268" i="35"/>
  <c r="L268" i="35" s="1"/>
  <c r="D262" i="35"/>
  <c r="L262" i="35" s="1"/>
  <c r="D265" i="35"/>
  <c r="L265" i="35" s="1"/>
  <c r="D264" i="35"/>
  <c r="L264" i="35" s="1"/>
  <c r="D263" i="35"/>
  <c r="L263" i="35" s="1"/>
  <c r="D250" i="35"/>
  <c r="L250" i="35" s="1"/>
  <c r="D251" i="35"/>
  <c r="L251" i="35" s="1"/>
  <c r="D283" i="35"/>
  <c r="L283" i="35" s="1"/>
  <c r="D284" i="35"/>
  <c r="L284" i="35" s="1"/>
  <c r="D282" i="35"/>
  <c r="L282" i="35" s="1"/>
  <c r="D292" i="35"/>
  <c r="L292" i="35" s="1"/>
  <c r="D293" i="35"/>
  <c r="L293" i="35" s="1"/>
  <c r="D257" i="35"/>
  <c r="L257" i="35" s="1"/>
  <c r="D259" i="35"/>
  <c r="L259" i="35" s="1"/>
  <c r="D260" i="35"/>
  <c r="L260" i="35" s="1"/>
  <c r="D258" i="35"/>
  <c r="L258" i="35" s="1"/>
  <c r="D287" i="35"/>
  <c r="L287" i="35" s="1"/>
  <c r="D286" i="35"/>
  <c r="L286" i="35" s="1"/>
  <c r="D241" i="35"/>
  <c r="L241" i="35" s="1"/>
  <c r="D242" i="35"/>
  <c r="L242" i="35" s="1"/>
  <c r="D243" i="35"/>
  <c r="L243" i="35" s="1"/>
  <c r="D244" i="35"/>
  <c r="L244" i="35" s="1"/>
  <c r="D253" i="35"/>
  <c r="L253" i="35" s="1"/>
  <c r="D254" i="35"/>
  <c r="L254" i="35" s="1"/>
  <c r="D255" i="35"/>
  <c r="L255" i="35" s="1"/>
  <c r="D289" i="35"/>
  <c r="L289" i="35" s="1"/>
  <c r="D290" i="35"/>
  <c r="L290" i="35" s="1"/>
  <c r="D248" i="35"/>
  <c r="L248" i="35" s="1"/>
  <c r="D247" i="35"/>
  <c r="L247" i="35" s="1"/>
  <c r="D246" i="35"/>
  <c r="L246" i="35" s="1"/>
  <c r="D277" i="35"/>
  <c r="L277" i="35" s="1"/>
  <c r="D279" i="35"/>
  <c r="L279" i="35" s="1"/>
  <c r="D278" i="35"/>
  <c r="L278" i="35" s="1"/>
  <c r="D280" i="35"/>
  <c r="L280" i="35" s="1"/>
  <c r="D238" i="35"/>
  <c r="L238" i="35" s="1"/>
  <c r="D239" i="35"/>
  <c r="L239" i="35" s="1"/>
  <c r="D510" i="35"/>
  <c r="L510" i="35" s="1"/>
  <c r="D330" i="35"/>
  <c r="L330" i="35" s="1"/>
  <c r="D334" i="35"/>
  <c r="L334" i="35" s="1"/>
  <c r="D338" i="35"/>
  <c r="L338" i="35" s="1"/>
  <c r="D327" i="35"/>
  <c r="L327" i="35" s="1"/>
  <c r="D329" i="35"/>
  <c r="L329" i="35" s="1"/>
  <c r="D339" i="35"/>
  <c r="L339" i="35" s="1"/>
  <c r="D340" i="35"/>
  <c r="L340" i="35" s="1"/>
  <c r="D333" i="35"/>
  <c r="L333" i="35" s="1"/>
  <c r="D328" i="35"/>
  <c r="L328" i="35" s="1"/>
  <c r="D337" i="35"/>
  <c r="L337" i="35" s="1"/>
  <c r="D331" i="35"/>
  <c r="L331" i="35" s="1"/>
  <c r="D332" i="35"/>
  <c r="L332" i="35" s="1"/>
  <c r="D335" i="35"/>
  <c r="L335" i="35" s="1"/>
  <c r="D336" i="35"/>
  <c r="L336" i="35" s="1"/>
  <c r="D12" i="35"/>
  <c r="L12" i="35" s="1"/>
  <c r="D519" i="35" l="1"/>
  <c r="L519" i="35" s="1"/>
  <c r="D296" i="35"/>
  <c r="L296" i="35" s="1"/>
  <c r="L295" i="35"/>
  <c r="D178" i="35"/>
  <c r="G450" i="35"/>
  <c r="D450" i="35" s="1"/>
  <c r="G311" i="35"/>
  <c r="D311" i="35" s="1"/>
  <c r="G571" i="35"/>
  <c r="D571" i="35" s="1"/>
  <c r="L571" i="35" s="1"/>
  <c r="D43" i="35"/>
  <c r="H55" i="35"/>
  <c r="D55" i="35" s="1"/>
  <c r="G570" i="35"/>
  <c r="D570" i="35" s="1"/>
  <c r="L570" i="35" s="1"/>
  <c r="G297" i="35"/>
  <c r="D297" i="35" s="1"/>
  <c r="D124" i="35"/>
  <c r="G395" i="35"/>
  <c r="D395" i="35" s="1"/>
  <c r="D77" i="35"/>
  <c r="G569" i="35"/>
  <c r="D569" i="35" s="1"/>
  <c r="L569" i="35" s="1"/>
  <c r="G342" i="35"/>
  <c r="D342" i="35" s="1"/>
  <c r="H51" i="35"/>
  <c r="D51" i="35" s="1"/>
  <c r="D40" i="35"/>
  <c r="H47" i="35"/>
  <c r="D47" i="35" s="1"/>
  <c r="D38" i="35"/>
  <c r="L20" i="35"/>
  <c r="D567" i="35"/>
  <c r="L567" i="35" s="1"/>
  <c r="D564" i="35"/>
  <c r="L564" i="35" s="1"/>
  <c r="D566" i="35"/>
  <c r="L566" i="35" s="1"/>
  <c r="D565" i="35"/>
  <c r="L565" i="35" s="1"/>
  <c r="D529" i="35"/>
  <c r="L529" i="35" s="1"/>
  <c r="D523" i="35"/>
  <c r="L523" i="35" s="1"/>
  <c r="D547" i="35"/>
  <c r="L547" i="35" s="1"/>
  <c r="D539" i="35"/>
  <c r="L539" i="35" s="1"/>
  <c r="D543" i="35"/>
  <c r="L543" i="35" s="1"/>
  <c r="D535" i="35"/>
  <c r="L535" i="35" s="1"/>
  <c r="D520" i="35"/>
  <c r="L520" i="35" s="1"/>
  <c r="D554" i="35"/>
  <c r="L554" i="35" s="1"/>
  <c r="D557" i="35"/>
  <c r="L557" i="35" s="1"/>
  <c r="D551" i="35"/>
  <c r="L551" i="35" s="1"/>
  <c r="D532" i="35"/>
  <c r="L532" i="35" s="1"/>
  <c r="D526" i="35"/>
  <c r="L526" i="35" s="1"/>
  <c r="D560" i="35"/>
  <c r="L560" i="35" s="1"/>
  <c r="D512" i="35"/>
  <c r="L512" i="35" s="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D516" i="35" l="1"/>
  <c r="L516" i="35" s="1"/>
  <c r="D513" i="35"/>
  <c r="L513" i="35" s="1"/>
  <c r="L77" i="35"/>
  <c r="D108" i="35"/>
  <c r="D103" i="35"/>
  <c r="D98" i="35"/>
  <c r="D81" i="35"/>
  <c r="D88" i="35"/>
  <c r="D85" i="35"/>
  <c r="D78" i="35"/>
  <c r="D111" i="35"/>
  <c r="D121" i="35"/>
  <c r="D118" i="35"/>
  <c r="D115" i="35"/>
  <c r="D93" i="35"/>
  <c r="L40" i="35"/>
  <c r="D41" i="35"/>
  <c r="L41" i="35" s="1"/>
  <c r="D42" i="35"/>
  <c r="L42" i="35" s="1"/>
  <c r="L297" i="35"/>
  <c r="D305" i="35"/>
  <c r="L305" i="35" s="1"/>
  <c r="D307" i="35"/>
  <c r="L307" i="35" s="1"/>
  <c r="D306" i="35"/>
  <c r="L306" i="35" s="1"/>
  <c r="D310" i="35"/>
  <c r="L310" i="35" s="1"/>
  <c r="D309" i="35"/>
  <c r="L309" i="35" s="1"/>
  <c r="D304" i="35"/>
  <c r="L304" i="35" s="1"/>
  <c r="D308" i="35"/>
  <c r="L308" i="35" s="1"/>
  <c r="D300" i="35"/>
  <c r="L300" i="35" s="1"/>
  <c r="D298" i="35"/>
  <c r="L298" i="35" s="1"/>
  <c r="D299" i="35"/>
  <c r="L299" i="35" s="1"/>
  <c r="D301" i="35"/>
  <c r="L301" i="35" s="1"/>
  <c r="D303" i="35"/>
  <c r="L303" i="35" s="1"/>
  <c r="D302" i="35"/>
  <c r="L302" i="35" s="1"/>
  <c r="L311" i="35"/>
  <c r="D324" i="35"/>
  <c r="L324" i="35" s="1"/>
  <c r="D315" i="35"/>
  <c r="L315" i="35" s="1"/>
  <c r="D321" i="35"/>
  <c r="L321" i="35" s="1"/>
  <c r="D319" i="35"/>
  <c r="L319" i="35" s="1"/>
  <c r="D323" i="35"/>
  <c r="L323" i="35" s="1"/>
  <c r="D322" i="35"/>
  <c r="L322" i="35" s="1"/>
  <c r="D318" i="35"/>
  <c r="L318" i="35" s="1"/>
  <c r="D312" i="35"/>
  <c r="L312" i="35" s="1"/>
  <c r="D316" i="35"/>
  <c r="L316" i="35" s="1"/>
  <c r="D320" i="35"/>
  <c r="L320" i="35" s="1"/>
  <c r="D313" i="35"/>
  <c r="L313" i="35" s="1"/>
  <c r="D314" i="35"/>
  <c r="L314" i="35" s="1"/>
  <c r="D317" i="35"/>
  <c r="L317" i="35" s="1"/>
  <c r="D325" i="35"/>
  <c r="L325" i="35" s="1"/>
  <c r="L51" i="35"/>
  <c r="D53" i="35"/>
  <c r="L53" i="35" s="1"/>
  <c r="D54" i="35"/>
  <c r="L54" i="35" s="1"/>
  <c r="D52" i="35"/>
  <c r="L52" i="35" s="1"/>
  <c r="L38" i="35"/>
  <c r="D39" i="35"/>
  <c r="L39" i="35" s="1"/>
  <c r="L342" i="35"/>
  <c r="D389" i="35"/>
  <c r="D394" i="35" s="1"/>
  <c r="L394" i="35" s="1"/>
  <c r="D344" i="35"/>
  <c r="D358" i="35" s="1"/>
  <c r="D343" i="35"/>
  <c r="L343" i="35" s="1"/>
  <c r="D445" i="35"/>
  <c r="D397" i="35"/>
  <c r="D396" i="35"/>
  <c r="L396" i="35" s="1"/>
  <c r="L395" i="35"/>
  <c r="L55" i="35"/>
  <c r="D57" i="35"/>
  <c r="L57" i="35" s="1"/>
  <c r="D56" i="35"/>
  <c r="L56" i="35" s="1"/>
  <c r="D58" i="35"/>
  <c r="L58" i="35" s="1"/>
  <c r="L450" i="35"/>
  <c r="D504" i="35"/>
  <c r="D452" i="35"/>
  <c r="D460" i="35" s="1"/>
  <c r="L460" i="35" s="1"/>
  <c r="D451" i="35"/>
  <c r="L451" i="35" s="1"/>
  <c r="L47" i="35"/>
  <c r="D49" i="35"/>
  <c r="L49" i="35" s="1"/>
  <c r="D48" i="35"/>
  <c r="L48" i="35" s="1"/>
  <c r="D50" i="35"/>
  <c r="L50" i="35" s="1"/>
  <c r="L124" i="35"/>
  <c r="D169" i="35"/>
  <c r="D125" i="35"/>
  <c r="D149" i="35"/>
  <c r="D172" i="35"/>
  <c r="D133" i="35"/>
  <c r="D140" i="35"/>
  <c r="D154" i="35"/>
  <c r="D175" i="35"/>
  <c r="D164" i="35"/>
  <c r="D128" i="35"/>
  <c r="D144" i="35"/>
  <c r="D159" i="35"/>
  <c r="D137" i="35"/>
  <c r="L43" i="35"/>
  <c r="D45" i="35"/>
  <c r="L45" i="35" s="1"/>
  <c r="D44" i="35"/>
  <c r="L44" i="35" s="1"/>
  <c r="L178" i="35"/>
  <c r="D182" i="35"/>
  <c r="D179" i="35"/>
  <c r="D208" i="35"/>
  <c r="D227" i="35"/>
  <c r="D233" i="35"/>
  <c r="D191" i="35"/>
  <c r="D213" i="35"/>
  <c r="D198" i="35"/>
  <c r="D223" i="35"/>
  <c r="D187" i="35"/>
  <c r="D230" i="35"/>
  <c r="D203" i="35"/>
  <c r="D194" i="35"/>
  <c r="D218" i="35"/>
  <c r="L21" i="35"/>
  <c r="D556" i="35"/>
  <c r="L556" i="35" s="1"/>
  <c r="D555" i="35"/>
  <c r="L555" i="35" s="1"/>
  <c r="D522" i="35"/>
  <c r="L522" i="35" s="1"/>
  <c r="D521" i="35"/>
  <c r="L521" i="35" s="1"/>
  <c r="D536" i="35"/>
  <c r="L536" i="35" s="1"/>
  <c r="D538" i="35"/>
  <c r="L538" i="35" s="1"/>
  <c r="D537" i="35"/>
  <c r="L537" i="35" s="1"/>
  <c r="D528" i="35"/>
  <c r="L528" i="35" s="1"/>
  <c r="D527" i="35"/>
  <c r="L527" i="35" s="1"/>
  <c r="D540" i="35"/>
  <c r="L540" i="35" s="1"/>
  <c r="D542" i="35"/>
  <c r="L542" i="35" s="1"/>
  <c r="D541" i="35"/>
  <c r="L541" i="35" s="1"/>
  <c r="D534" i="35"/>
  <c r="L534" i="35" s="1"/>
  <c r="D533" i="35"/>
  <c r="L533" i="35" s="1"/>
  <c r="D550" i="35"/>
  <c r="L550" i="35" s="1"/>
  <c r="D549" i="35"/>
  <c r="L549" i="35" s="1"/>
  <c r="D548" i="35"/>
  <c r="L548" i="35" s="1"/>
  <c r="D553" i="35"/>
  <c r="L553" i="35" s="1"/>
  <c r="D552" i="35"/>
  <c r="L552" i="35" s="1"/>
  <c r="D524" i="35"/>
  <c r="L524" i="35" s="1"/>
  <c r="D525" i="35"/>
  <c r="L525" i="35" s="1"/>
  <c r="D562" i="35"/>
  <c r="L562" i="35" s="1"/>
  <c r="D561" i="35"/>
  <c r="L561" i="35" s="1"/>
  <c r="D558" i="35"/>
  <c r="L558" i="35" s="1"/>
  <c r="D559" i="35"/>
  <c r="L559" i="35" s="1"/>
  <c r="D545" i="35"/>
  <c r="L545" i="35" s="1"/>
  <c r="D544" i="35"/>
  <c r="L544" i="35" s="1"/>
  <c r="D546" i="35"/>
  <c r="L546" i="35" s="1"/>
  <c r="D530" i="35"/>
  <c r="L530" i="35" s="1"/>
  <c r="D531" i="35"/>
  <c r="L531" i="35" s="1"/>
  <c r="C97" i="31"/>
  <c r="C96" i="31"/>
  <c r="C95" i="31"/>
  <c r="C93" i="31"/>
  <c r="C92" i="31"/>
  <c r="C91" i="31"/>
  <c r="C100" i="31"/>
  <c r="C101" i="31"/>
  <c r="C102" i="31"/>
  <c r="C103" i="31"/>
  <c r="C99" i="31"/>
  <c r="C94" i="31"/>
  <c r="C90" i="31"/>
  <c r="C87" i="31"/>
  <c r="C88" i="31"/>
  <c r="C86" i="31"/>
  <c r="C81" i="31"/>
  <c r="C82" i="31"/>
  <c r="C83" i="31"/>
  <c r="C84" i="31"/>
  <c r="C80" i="31"/>
  <c r="C77" i="31"/>
  <c r="C78" i="31"/>
  <c r="C76" i="31"/>
  <c r="C75" i="31"/>
  <c r="C108" i="31"/>
  <c r="C115" i="31"/>
  <c r="C114" i="31"/>
  <c r="C113" i="31"/>
  <c r="C112" i="31"/>
  <c r="C111" i="31"/>
  <c r="C110" i="31"/>
  <c r="C109" i="31"/>
  <c r="C106" i="31"/>
  <c r="C105" i="31"/>
  <c r="C98" i="31"/>
  <c r="C89" i="31"/>
  <c r="C85" i="31"/>
  <c r="C79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54" i="31"/>
  <c r="C52" i="31"/>
  <c r="C51" i="31"/>
  <c r="C50" i="31"/>
  <c r="C49" i="31"/>
  <c r="C46" i="31"/>
  <c r="C14" i="31"/>
  <c r="C15" i="31"/>
  <c r="C13" i="31"/>
  <c r="D360" i="35" l="1"/>
  <c r="L360" i="35" s="1"/>
  <c r="L358" i="35"/>
  <c r="D359" i="35"/>
  <c r="L359" i="35" s="1"/>
  <c r="L203" i="35"/>
  <c r="D206" i="35"/>
  <c r="L206" i="35" s="1"/>
  <c r="D205" i="35"/>
  <c r="L205" i="35" s="1"/>
  <c r="D204" i="35"/>
  <c r="L204" i="35" s="1"/>
  <c r="D207" i="35"/>
  <c r="L207" i="35" s="1"/>
  <c r="L198" i="35"/>
  <c r="D201" i="35"/>
  <c r="L201" i="35" s="1"/>
  <c r="D200" i="35"/>
  <c r="L200" i="35" s="1"/>
  <c r="D199" i="35"/>
  <c r="L199" i="35" s="1"/>
  <c r="D202" i="35"/>
  <c r="L202" i="35" s="1"/>
  <c r="L227" i="35"/>
  <c r="D228" i="35"/>
  <c r="L228" i="35" s="1"/>
  <c r="D229" i="35"/>
  <c r="L229" i="35" s="1"/>
  <c r="L137" i="35"/>
  <c r="D138" i="35"/>
  <c r="L138" i="35" s="1"/>
  <c r="D139" i="35"/>
  <c r="L139" i="35" s="1"/>
  <c r="L128" i="35"/>
  <c r="D129" i="35"/>
  <c r="L129" i="35" s="1"/>
  <c r="D130" i="35"/>
  <c r="L130" i="35" s="1"/>
  <c r="D131" i="35"/>
  <c r="L131" i="35" s="1"/>
  <c r="D132" i="35"/>
  <c r="L132" i="35" s="1"/>
  <c r="L140" i="35"/>
  <c r="D142" i="35"/>
  <c r="L142" i="35" s="1"/>
  <c r="D141" i="35"/>
  <c r="L141" i="35" s="1"/>
  <c r="D143" i="35"/>
  <c r="L143" i="35" s="1"/>
  <c r="L125" i="35"/>
  <c r="D127" i="35"/>
  <c r="L127" i="35" s="1"/>
  <c r="D126" i="35"/>
  <c r="L126" i="35" s="1"/>
  <c r="L504" i="35"/>
  <c r="D508" i="35"/>
  <c r="L508" i="35" s="1"/>
  <c r="D507" i="35"/>
  <c r="L507" i="35" s="1"/>
  <c r="D505" i="35"/>
  <c r="L505" i="35" s="1"/>
  <c r="D506" i="35"/>
  <c r="L506" i="35" s="1"/>
  <c r="L397" i="35"/>
  <c r="D436" i="35"/>
  <c r="D442" i="35"/>
  <c r="D408" i="35"/>
  <c r="D420" i="35"/>
  <c r="D405" i="35"/>
  <c r="D411" i="35"/>
  <c r="D424" i="35"/>
  <c r="D432" i="35"/>
  <c r="D439" i="35"/>
  <c r="D417" i="35"/>
  <c r="D398" i="35"/>
  <c r="D428" i="35"/>
  <c r="D414" i="35"/>
  <c r="L389" i="35"/>
  <c r="D393" i="35"/>
  <c r="L393" i="35" s="1"/>
  <c r="D391" i="35"/>
  <c r="L391" i="35" s="1"/>
  <c r="D392" i="35"/>
  <c r="L392" i="35" s="1"/>
  <c r="D390" i="35"/>
  <c r="L390" i="35" s="1"/>
  <c r="L121" i="35"/>
  <c r="D123" i="35"/>
  <c r="L123" i="35" s="1"/>
  <c r="D122" i="35"/>
  <c r="L122" i="35" s="1"/>
  <c r="L85" i="35"/>
  <c r="D86" i="35"/>
  <c r="L86" i="35" s="1"/>
  <c r="D87" i="35"/>
  <c r="L87" i="35" s="1"/>
  <c r="L98" i="35"/>
  <c r="D100" i="35"/>
  <c r="L100" i="35" s="1"/>
  <c r="D101" i="35"/>
  <c r="L101" i="35" s="1"/>
  <c r="D102" i="35"/>
  <c r="L102" i="35" s="1"/>
  <c r="D99" i="35"/>
  <c r="L99" i="35" s="1"/>
  <c r="L213" i="35"/>
  <c r="D216" i="35"/>
  <c r="L216" i="35" s="1"/>
  <c r="D215" i="35"/>
  <c r="L215" i="35" s="1"/>
  <c r="D214" i="35"/>
  <c r="L214" i="35" s="1"/>
  <c r="D217" i="35"/>
  <c r="L217" i="35" s="1"/>
  <c r="L208" i="35"/>
  <c r="D211" i="35"/>
  <c r="L211" i="35" s="1"/>
  <c r="D210" i="35"/>
  <c r="L210" i="35" s="1"/>
  <c r="D212" i="35"/>
  <c r="L212" i="35" s="1"/>
  <c r="D209" i="35"/>
  <c r="L209" i="35" s="1"/>
  <c r="L159" i="35"/>
  <c r="D163" i="35"/>
  <c r="L163" i="35" s="1"/>
  <c r="D161" i="35"/>
  <c r="L161" i="35" s="1"/>
  <c r="D162" i="35"/>
  <c r="L162" i="35" s="1"/>
  <c r="D160" i="35"/>
  <c r="L160" i="35" s="1"/>
  <c r="L133" i="35"/>
  <c r="D136" i="35"/>
  <c r="L136" i="35" s="1"/>
  <c r="D135" i="35"/>
  <c r="L135" i="35" s="1"/>
  <c r="D134" i="35"/>
  <c r="L134" i="35" s="1"/>
  <c r="L445" i="35"/>
  <c r="D447" i="35"/>
  <c r="L447" i="35" s="1"/>
  <c r="D446" i="35"/>
  <c r="L446" i="35" s="1"/>
  <c r="D449" i="35"/>
  <c r="L449" i="35" s="1"/>
  <c r="D448" i="35"/>
  <c r="L448" i="35" s="1"/>
  <c r="L93" i="35"/>
  <c r="D96" i="35"/>
  <c r="L96" i="35" s="1"/>
  <c r="D97" i="35"/>
  <c r="L97" i="35" s="1"/>
  <c r="D95" i="35"/>
  <c r="L95" i="35" s="1"/>
  <c r="D94" i="35"/>
  <c r="L94" i="35" s="1"/>
  <c r="L111" i="35"/>
  <c r="D114" i="35"/>
  <c r="L114" i="35" s="1"/>
  <c r="D112" i="35"/>
  <c r="L112" i="35" s="1"/>
  <c r="D113" i="35"/>
  <c r="L113" i="35" s="1"/>
  <c r="L103" i="35"/>
  <c r="D105" i="35"/>
  <c r="L105" i="35" s="1"/>
  <c r="D106" i="35"/>
  <c r="L106" i="35" s="1"/>
  <c r="D107" i="35"/>
  <c r="L107" i="35" s="1"/>
  <c r="D104" i="35"/>
  <c r="L104" i="35" s="1"/>
  <c r="L230" i="35"/>
  <c r="D232" i="35"/>
  <c r="L232" i="35" s="1"/>
  <c r="D231" i="35"/>
  <c r="L231" i="35" s="1"/>
  <c r="L164" i="35"/>
  <c r="D168" i="35"/>
  <c r="L168" i="35" s="1"/>
  <c r="D166" i="35"/>
  <c r="L166" i="35" s="1"/>
  <c r="D167" i="35"/>
  <c r="L167" i="35" s="1"/>
  <c r="D165" i="35"/>
  <c r="L165" i="35" s="1"/>
  <c r="L187" i="35"/>
  <c r="D188" i="35"/>
  <c r="L188" i="35" s="1"/>
  <c r="D190" i="35"/>
  <c r="L190" i="35" s="1"/>
  <c r="D189" i="35"/>
  <c r="L189" i="35" s="1"/>
  <c r="L175" i="35"/>
  <c r="D177" i="35"/>
  <c r="L177" i="35" s="1"/>
  <c r="D176" i="35"/>
  <c r="L176" i="35" s="1"/>
  <c r="L115" i="35"/>
  <c r="D116" i="35"/>
  <c r="L116" i="35" s="1"/>
  <c r="D117" i="35"/>
  <c r="L117" i="35" s="1"/>
  <c r="L78" i="35"/>
  <c r="D79" i="35"/>
  <c r="L79" i="35" s="1"/>
  <c r="D80" i="35"/>
  <c r="L80" i="35" s="1"/>
  <c r="L88" i="35"/>
  <c r="D89" i="35"/>
  <c r="L89" i="35" s="1"/>
  <c r="D91" i="35"/>
  <c r="L91" i="35" s="1"/>
  <c r="D92" i="35"/>
  <c r="L92" i="35" s="1"/>
  <c r="D90" i="35"/>
  <c r="L90" i="35" s="1"/>
  <c r="L108" i="35"/>
  <c r="D109" i="35"/>
  <c r="L109" i="35" s="1"/>
  <c r="D110" i="35"/>
  <c r="L110" i="35" s="1"/>
  <c r="L169" i="35"/>
  <c r="D171" i="35"/>
  <c r="L171" i="35" s="1"/>
  <c r="D170" i="35"/>
  <c r="L170" i="35" s="1"/>
  <c r="L218" i="35"/>
  <c r="D222" i="35"/>
  <c r="L222" i="35" s="1"/>
  <c r="D221" i="35"/>
  <c r="L221" i="35" s="1"/>
  <c r="D219" i="35"/>
  <c r="L219" i="35" s="1"/>
  <c r="D220" i="35"/>
  <c r="L220" i="35" s="1"/>
  <c r="L191" i="35"/>
  <c r="D193" i="35"/>
  <c r="L193" i="35" s="1"/>
  <c r="D192" i="35"/>
  <c r="L192" i="35" s="1"/>
  <c r="L179" i="35"/>
  <c r="D181" i="35"/>
  <c r="L181" i="35" s="1"/>
  <c r="D180" i="35"/>
  <c r="L180" i="35" s="1"/>
  <c r="L172" i="35"/>
  <c r="D174" i="35"/>
  <c r="L174" i="35" s="1"/>
  <c r="D173" i="35"/>
  <c r="L173" i="35" s="1"/>
  <c r="L194" i="35"/>
  <c r="D197" i="35"/>
  <c r="L197" i="35" s="1"/>
  <c r="D196" i="35"/>
  <c r="L196" i="35" s="1"/>
  <c r="D195" i="35"/>
  <c r="L195" i="35" s="1"/>
  <c r="L223" i="35"/>
  <c r="D225" i="35"/>
  <c r="L225" i="35" s="1"/>
  <c r="D224" i="35"/>
  <c r="L224" i="35" s="1"/>
  <c r="D226" i="35"/>
  <c r="L226" i="35" s="1"/>
  <c r="L233" i="35"/>
  <c r="D235" i="35"/>
  <c r="L235" i="35" s="1"/>
  <c r="D234" i="35"/>
  <c r="L234" i="35" s="1"/>
  <c r="L182" i="35"/>
  <c r="D183" i="35"/>
  <c r="L183" i="35" s="1"/>
  <c r="D185" i="35"/>
  <c r="L185" i="35" s="1"/>
  <c r="D184" i="35"/>
  <c r="L184" i="35" s="1"/>
  <c r="D186" i="35"/>
  <c r="L186" i="35" s="1"/>
  <c r="L144" i="35"/>
  <c r="D145" i="35"/>
  <c r="L145" i="35" s="1"/>
  <c r="D148" i="35"/>
  <c r="L148" i="35" s="1"/>
  <c r="D147" i="35"/>
  <c r="L147" i="35" s="1"/>
  <c r="D146" i="35"/>
  <c r="L146" i="35" s="1"/>
  <c r="L154" i="35"/>
  <c r="D158" i="35"/>
  <c r="L158" i="35" s="1"/>
  <c r="D155" i="35"/>
  <c r="L155" i="35" s="1"/>
  <c r="D156" i="35"/>
  <c r="L156" i="35" s="1"/>
  <c r="D157" i="35"/>
  <c r="L157" i="35" s="1"/>
  <c r="L149" i="35"/>
  <c r="D151" i="35"/>
  <c r="L151" i="35" s="1"/>
  <c r="D150" i="35"/>
  <c r="L150" i="35" s="1"/>
  <c r="D152" i="35"/>
  <c r="L152" i="35" s="1"/>
  <c r="D153" i="35"/>
  <c r="L153" i="35" s="1"/>
  <c r="L452" i="35"/>
  <c r="D464" i="35"/>
  <c r="L464" i="35" s="1"/>
  <c r="D473" i="35"/>
  <c r="D501" i="35"/>
  <c r="D492" i="35"/>
  <c r="D488" i="35"/>
  <c r="D498" i="35"/>
  <c r="D461" i="35"/>
  <c r="L461" i="35" s="1"/>
  <c r="D484" i="35"/>
  <c r="D495" i="35"/>
  <c r="D476" i="35"/>
  <c r="D470" i="35"/>
  <c r="D467" i="35"/>
  <c r="L467" i="35" s="1"/>
  <c r="D480" i="35"/>
  <c r="D453" i="35"/>
  <c r="L344" i="35"/>
  <c r="D365" i="35"/>
  <c r="D352" i="35"/>
  <c r="D380" i="35"/>
  <c r="D345" i="35"/>
  <c r="D369" i="35"/>
  <c r="D355" i="35"/>
  <c r="D377" i="35"/>
  <c r="D373" i="35"/>
  <c r="D383" i="35"/>
  <c r="D361" i="35"/>
  <c r="D386" i="35"/>
  <c r="L118" i="35"/>
  <c r="D119" i="35"/>
  <c r="L119" i="35" s="1"/>
  <c r="D120" i="35"/>
  <c r="L120" i="35" s="1"/>
  <c r="L81" i="35"/>
  <c r="D83" i="35"/>
  <c r="L83" i="35" s="1"/>
  <c r="D84" i="35"/>
  <c r="L84" i="35" s="1"/>
  <c r="D82" i="35"/>
  <c r="L82" i="35" s="1"/>
  <c r="L22" i="35"/>
  <c r="D515" i="35"/>
  <c r="L515" i="35" s="1"/>
  <c r="D514" i="35"/>
  <c r="L514" i="35" s="1"/>
  <c r="C74" i="31"/>
  <c r="C48" i="31"/>
  <c r="D457" i="35" l="1"/>
  <c r="D454" i="35"/>
  <c r="L352" i="35"/>
  <c r="D353" i="35"/>
  <c r="L353" i="35" s="1"/>
  <c r="D354" i="35"/>
  <c r="L354" i="35" s="1"/>
  <c r="D466" i="35"/>
  <c r="L466" i="35" s="1"/>
  <c r="D465" i="35"/>
  <c r="L465" i="35" s="1"/>
  <c r="L436" i="35"/>
  <c r="D438" i="35"/>
  <c r="L438" i="35" s="1"/>
  <c r="D437" i="35"/>
  <c r="L437" i="35" s="1"/>
  <c r="L365" i="35"/>
  <c r="D366" i="35"/>
  <c r="L366" i="35" s="1"/>
  <c r="D368" i="35"/>
  <c r="L368" i="35" s="1"/>
  <c r="D367" i="35"/>
  <c r="L367" i="35" s="1"/>
  <c r="L492" i="35"/>
  <c r="D494" i="35"/>
  <c r="L494" i="35" s="1"/>
  <c r="D493" i="35"/>
  <c r="L493" i="35" s="1"/>
  <c r="L361" i="35"/>
  <c r="D362" i="35"/>
  <c r="L362" i="35" s="1"/>
  <c r="D363" i="35"/>
  <c r="L363" i="35" s="1"/>
  <c r="D364" i="35"/>
  <c r="L364" i="35" s="1"/>
  <c r="L377" i="35"/>
  <c r="D379" i="35"/>
  <c r="L379" i="35" s="1"/>
  <c r="D378" i="35"/>
  <c r="L378" i="35" s="1"/>
  <c r="L380" i="35"/>
  <c r="D382" i="35"/>
  <c r="L382" i="35" s="1"/>
  <c r="D381" i="35"/>
  <c r="L381" i="35" s="1"/>
  <c r="L453" i="35"/>
  <c r="L476" i="35"/>
  <c r="D477" i="35"/>
  <c r="L477" i="35" s="1"/>
  <c r="D479" i="35"/>
  <c r="L479" i="35" s="1"/>
  <c r="D478" i="35"/>
  <c r="L478" i="35" s="1"/>
  <c r="L498" i="35"/>
  <c r="D500" i="35"/>
  <c r="L500" i="35" s="1"/>
  <c r="D499" i="35"/>
  <c r="L499" i="35" s="1"/>
  <c r="L473" i="35"/>
  <c r="D475" i="35"/>
  <c r="L475" i="35" s="1"/>
  <c r="D474" i="35"/>
  <c r="L474" i="35" s="1"/>
  <c r="L414" i="35"/>
  <c r="D416" i="35"/>
  <c r="L416" i="35" s="1"/>
  <c r="D415" i="35"/>
  <c r="L415" i="35" s="1"/>
  <c r="L417" i="35"/>
  <c r="D419" i="35"/>
  <c r="L419" i="35" s="1"/>
  <c r="D418" i="35"/>
  <c r="L418" i="35" s="1"/>
  <c r="L411" i="35"/>
  <c r="D413" i="35"/>
  <c r="L413" i="35" s="1"/>
  <c r="D412" i="35"/>
  <c r="L412" i="35" s="1"/>
  <c r="L442" i="35"/>
  <c r="D443" i="35"/>
  <c r="L443" i="35" s="1"/>
  <c r="D444" i="35"/>
  <c r="L444" i="35" s="1"/>
  <c r="L480" i="35"/>
  <c r="D483" i="35"/>
  <c r="L483" i="35" s="1"/>
  <c r="D481" i="35"/>
  <c r="L481" i="35" s="1"/>
  <c r="D482" i="35"/>
  <c r="L482" i="35" s="1"/>
  <c r="L428" i="35"/>
  <c r="D431" i="35"/>
  <c r="L431" i="35" s="1"/>
  <c r="D429" i="35"/>
  <c r="L429" i="35" s="1"/>
  <c r="D430" i="35"/>
  <c r="L430" i="35" s="1"/>
  <c r="L495" i="35"/>
  <c r="D496" i="35"/>
  <c r="L496" i="35" s="1"/>
  <c r="D497" i="35"/>
  <c r="L497" i="35" s="1"/>
  <c r="L439" i="35"/>
  <c r="D441" i="35"/>
  <c r="L441" i="35" s="1"/>
  <c r="D440" i="35"/>
  <c r="L440" i="35" s="1"/>
  <c r="L383" i="35"/>
  <c r="D384" i="35"/>
  <c r="L384" i="35" s="1"/>
  <c r="D385" i="35"/>
  <c r="L385" i="35" s="1"/>
  <c r="L484" i="35"/>
  <c r="D486" i="35"/>
  <c r="L486" i="35" s="1"/>
  <c r="D487" i="35"/>
  <c r="L487" i="35" s="1"/>
  <c r="D485" i="35"/>
  <c r="L485" i="35" s="1"/>
  <c r="L398" i="35"/>
  <c r="D402" i="35"/>
  <c r="L402" i="35" s="1"/>
  <c r="D399" i="35"/>
  <c r="L432" i="35"/>
  <c r="D435" i="35"/>
  <c r="L435" i="35" s="1"/>
  <c r="D433" i="35"/>
  <c r="L433" i="35" s="1"/>
  <c r="D434" i="35"/>
  <c r="L434" i="35" s="1"/>
  <c r="L420" i="35"/>
  <c r="D421" i="35"/>
  <c r="L421" i="35" s="1"/>
  <c r="D422" i="35"/>
  <c r="L422" i="35" s="1"/>
  <c r="D423" i="35"/>
  <c r="L423" i="35" s="1"/>
  <c r="L355" i="35"/>
  <c r="D357" i="35"/>
  <c r="L357" i="35" s="1"/>
  <c r="D356" i="35"/>
  <c r="L356" i="35" s="1"/>
  <c r="L488" i="35"/>
  <c r="D490" i="35"/>
  <c r="L490" i="35" s="1"/>
  <c r="D489" i="35"/>
  <c r="L489" i="35" s="1"/>
  <c r="D491" i="35"/>
  <c r="L491" i="35" s="1"/>
  <c r="L405" i="35"/>
  <c r="D407" i="35"/>
  <c r="L407" i="35" s="1"/>
  <c r="D406" i="35"/>
  <c r="L406" i="35" s="1"/>
  <c r="L369" i="35"/>
  <c r="D371" i="35"/>
  <c r="L371" i="35" s="1"/>
  <c r="D372" i="35"/>
  <c r="L372" i="35" s="1"/>
  <c r="D370" i="35"/>
  <c r="L370" i="35" s="1"/>
  <c r="D468" i="35"/>
  <c r="L468" i="35" s="1"/>
  <c r="D469" i="35"/>
  <c r="L469" i="35" s="1"/>
  <c r="L386" i="35"/>
  <c r="D387" i="35"/>
  <c r="L387" i="35" s="1"/>
  <c r="D388" i="35"/>
  <c r="L388" i="35" s="1"/>
  <c r="L373" i="35"/>
  <c r="D375" i="35"/>
  <c r="L375" i="35" s="1"/>
  <c r="D374" i="35"/>
  <c r="L374" i="35" s="1"/>
  <c r="D376" i="35"/>
  <c r="L376" i="35" s="1"/>
  <c r="L345" i="35"/>
  <c r="D349" i="35"/>
  <c r="D346" i="35"/>
  <c r="L470" i="35"/>
  <c r="D472" i="35"/>
  <c r="L472" i="35" s="1"/>
  <c r="D471" i="35"/>
  <c r="L471" i="35" s="1"/>
  <c r="D463" i="35"/>
  <c r="L463" i="35" s="1"/>
  <c r="D462" i="35"/>
  <c r="L462" i="35" s="1"/>
  <c r="L501" i="35"/>
  <c r="D502" i="35"/>
  <c r="L502" i="35" s="1"/>
  <c r="D503" i="35"/>
  <c r="L503" i="35" s="1"/>
  <c r="L424" i="35"/>
  <c r="D427" i="35"/>
  <c r="L427" i="35" s="1"/>
  <c r="D426" i="35"/>
  <c r="L426" i="35" s="1"/>
  <c r="D425" i="35"/>
  <c r="L425" i="35" s="1"/>
  <c r="L408" i="35"/>
  <c r="D409" i="35"/>
  <c r="L409" i="35" s="1"/>
  <c r="D410" i="35"/>
  <c r="L410" i="35" s="1"/>
  <c r="L23" i="35"/>
  <c r="C53" i="31"/>
  <c r="L399" i="35" l="1"/>
  <c r="D401" i="35"/>
  <c r="L401" i="35" s="1"/>
  <c r="D400" i="35"/>
  <c r="L400" i="35" s="1"/>
  <c r="L346" i="35"/>
  <c r="D347" i="35"/>
  <c r="L347" i="35" s="1"/>
  <c r="D348" i="35"/>
  <c r="L348" i="35" s="1"/>
  <c r="D456" i="35"/>
  <c r="L456" i="35" s="1"/>
  <c r="D455" i="35"/>
  <c r="L454" i="35"/>
  <c r="L349" i="35"/>
  <c r="D350" i="35"/>
  <c r="L350" i="35" s="1"/>
  <c r="D351" i="35"/>
  <c r="L351" i="35" s="1"/>
  <c r="D404" i="35"/>
  <c r="L404" i="35" s="1"/>
  <c r="D518" i="35"/>
  <c r="L518" i="35" s="1"/>
  <c r="D403" i="35"/>
  <c r="L403" i="35" s="1"/>
  <c r="D517" i="35"/>
  <c r="L517" i="35" s="1"/>
  <c r="L455" i="35" l="1"/>
  <c r="L457" i="35" l="1"/>
  <c r="D459" i="35"/>
  <c r="L459" i="35" s="1"/>
  <c r="D458" i="35"/>
  <c r="L458" i="35" s="1"/>
</calcChain>
</file>

<file path=xl/sharedStrings.xml><?xml version="1.0" encoding="utf-8"?>
<sst xmlns="http://schemas.openxmlformats.org/spreadsheetml/2006/main" count="2163" uniqueCount="1113">
  <si>
    <t>Rev.</t>
  </si>
  <si>
    <t>Date</t>
  </si>
  <si>
    <t>BK</t>
  </si>
  <si>
    <t>GCS</t>
  </si>
  <si>
    <t>120</t>
  </si>
  <si>
    <t>0001</t>
  </si>
  <si>
    <t>V00</t>
  </si>
  <si>
    <t>IFA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</si>
  <si>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</si>
  <si>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</si>
  <si>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</si>
  <si>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</si>
  <si>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</si>
  <si>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</si>
  <si>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</si>
  <si>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</si>
  <si>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</si>
  <si>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</si>
  <si>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</si>
  <si>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طرح نگهداشت و افزایش تولید 27 مخزن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</si>
  <si>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</si>
  <si>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</si>
  <si>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</si>
  <si>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</si>
  <si>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</si>
  <si>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</si>
  <si>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</si>
  <si>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</si>
  <si>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</si>
  <si>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Page</t>
  </si>
  <si>
    <t>X</t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</si>
  <si>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</si>
  <si>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</si>
  <si>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</si>
  <si>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</si>
  <si>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</si>
  <si>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</si>
  <si>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>1.1.1</t>
  </si>
  <si>
    <t>1.1.2</t>
  </si>
  <si>
    <t>1.1.3</t>
  </si>
  <si>
    <t>1.1.4</t>
  </si>
  <si>
    <t>1.2.1</t>
  </si>
  <si>
    <t>1.3.1</t>
  </si>
  <si>
    <t>PM</t>
  </si>
  <si>
    <t>خرید پکیج کولرهای هوایی ایستگاه تقویت فشار گاز بینک
(قرارداد BK-HD-GCS-CO-0015_02)</t>
  </si>
  <si>
    <t>Work Breakdown Structure</t>
  </si>
  <si>
    <t>WBS</t>
  </si>
  <si>
    <t>1.2.2</t>
  </si>
  <si>
    <t>1.2.3</t>
  </si>
  <si>
    <t>1.2.4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</si>
  <si>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</si>
  <si>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</si>
  <si>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</si>
  <si>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</si>
  <si>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</si>
  <si>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</si>
  <si>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</si>
  <si>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</si>
  <si>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</si>
  <si>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</si>
  <si>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</si>
  <si>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</si>
  <si>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</si>
  <si>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</si>
  <si>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</si>
  <si>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</si>
  <si>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</si>
  <si>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</si>
  <si>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</si>
  <si>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1.4.1</t>
  </si>
  <si>
    <t>1.4.1.1</t>
  </si>
  <si>
    <t>1.4.1.2</t>
  </si>
  <si>
    <t>1.4.1.3</t>
  </si>
  <si>
    <t>1.4.2</t>
  </si>
  <si>
    <t>1.4.2.1</t>
  </si>
  <si>
    <t>1.4.2.2</t>
  </si>
  <si>
    <t>1.4.2.3</t>
  </si>
  <si>
    <t>1.5.1</t>
  </si>
  <si>
    <t>1.5.2</t>
  </si>
  <si>
    <t>1.6.1</t>
  </si>
  <si>
    <t>1.6.2</t>
  </si>
  <si>
    <t>project Air Cooler(Binak Oilfield Development , New Gas Commpressor Station)</t>
  </si>
  <si>
    <t>Total Weight Factor</t>
  </si>
  <si>
    <t>Level 1</t>
  </si>
  <si>
    <t>Level 2</t>
  </si>
  <si>
    <t>Level 3</t>
  </si>
  <si>
    <t>Level 4</t>
  </si>
  <si>
    <t>Level 5</t>
  </si>
  <si>
    <t>Weight Factor Sub-Level</t>
  </si>
  <si>
    <t>WB</t>
  </si>
  <si>
    <t>M.Fakharian</t>
  </si>
  <si>
    <t>Before Manufacturing</t>
  </si>
  <si>
    <t>Pre-Inspection Meeting (PIM)</t>
  </si>
  <si>
    <t>Documentation</t>
  </si>
  <si>
    <t xml:space="preserve">NDT Personal Qualification for Air Coolers </t>
  </si>
  <si>
    <t>Measuring &amp; Test Equipment Calibration</t>
  </si>
  <si>
    <t>Material Inspection</t>
  </si>
  <si>
    <t>Verification of Raw Material (Including plate , tube , pipe)</t>
  </si>
  <si>
    <t>Verification of Raw Material (Including flange, gasket , plug , bolt/ nut , ...)</t>
  </si>
  <si>
    <t>Verification of  Consumables Material (Including Welding Consumables, Abbrasive , paint.)</t>
  </si>
  <si>
    <t>Storage of materials &amp; welding consumable</t>
  </si>
  <si>
    <t>During Manufacturing</t>
  </si>
  <si>
    <t>Material Identification and Traceability and TRANSFER OF MATERIAL IDENTIFICATION BEFORE CUTTING</t>
  </si>
  <si>
    <t>Visual &amp; dimensional Inspection of joint Preparation (Beveling Inspection).</t>
  </si>
  <si>
    <t xml:space="preserve">PT Examination for , beveling, </t>
  </si>
  <si>
    <t>Fit-up and welding</t>
  </si>
  <si>
    <t xml:space="preserve">PT root pass and back gouging </t>
  </si>
  <si>
    <t>Ferrite number measurement</t>
  </si>
  <si>
    <t xml:space="preserve">PT of Welds </t>
  </si>
  <si>
    <t>Ultrasonic Examination</t>
  </si>
  <si>
    <t>Radiographic Examination &amp; film interpretation</t>
  </si>
  <si>
    <t>Welding Major Repair</t>
  </si>
  <si>
    <t>Visual and Dimensional Inspection of Header Boxes &amp; alignment check (Nozzle to flange and header)</t>
  </si>
  <si>
    <t>PMI  of welding stainless steel</t>
  </si>
  <si>
    <t>Drilling &amp; machining</t>
  </si>
  <si>
    <t>Visual &amp; Dimensional Inspection after drilling &amp; machining</t>
  </si>
  <si>
    <t>Pickling and passivation</t>
  </si>
  <si>
    <t>Visual &amp; Dimensional assembly side frame</t>
  </si>
  <si>
    <t>Tube to tube sheet welding</t>
  </si>
  <si>
    <t>Finned Tube Inspection Visual and dimensional check</t>
  </si>
  <si>
    <t>Tube expanding</t>
  </si>
  <si>
    <t>PT for tube to tube sheet joint</t>
  </si>
  <si>
    <t>Final Inspection</t>
  </si>
  <si>
    <t>Inspection for Completed Tube Bundle</t>
  </si>
  <si>
    <t>Visual &amp; Dimensional Inspection</t>
  </si>
  <si>
    <t xml:space="preserve">Hydro Test </t>
  </si>
  <si>
    <t>Drying , N2 purging</t>
  </si>
  <si>
    <t>Fan and driver assembly inspection</t>
  </si>
  <si>
    <t>Balance test for pulley&amp; belt</t>
  </si>
  <si>
    <t>Assembly of rotating parts inspection</t>
  </si>
  <si>
    <t>Balance test for fan blades and hubs and Shaft</t>
  </si>
  <si>
    <t>Louver visual and dimentional &amp; coating check</t>
  </si>
  <si>
    <t>Electric Motor Inspection</t>
  </si>
  <si>
    <t>Type test</t>
  </si>
  <si>
    <t>Routine test</t>
  </si>
  <si>
    <t>IP &amp; ExX certificate rewiew</t>
  </si>
  <si>
    <t>Instruments</t>
  </si>
  <si>
    <t xml:space="preserve">I/P Convertor </t>
  </si>
  <si>
    <t>Visual inspection</t>
  </si>
  <si>
    <t>Calibration</t>
  </si>
  <si>
    <t xml:space="preserve">Vibration Switch </t>
  </si>
  <si>
    <t>Test certificate</t>
  </si>
  <si>
    <t>Steel Structure Inspection</t>
  </si>
  <si>
    <t>Material certificate check</t>
  </si>
  <si>
    <t>Steel member visual &amp; Dimensional Inspection</t>
  </si>
  <si>
    <t>Welding of steel structure</t>
  </si>
  <si>
    <t>NDT after welding if any</t>
  </si>
  <si>
    <t>Surface Preparation and Painting Inspection (including Side frame, fan ring, plenum, …)</t>
  </si>
  <si>
    <t>Spare part Inspection</t>
  </si>
  <si>
    <t>Material certificate review</t>
  </si>
  <si>
    <t>VT, DT, Quantities and packing</t>
  </si>
  <si>
    <t>Pre shippment Inspection</t>
  </si>
  <si>
    <t>Prepration for shippment  ( shipping mark Check)</t>
  </si>
  <si>
    <t>Packing and Marking check (Including Packing Condition and Quantity and spare part check)</t>
  </si>
  <si>
    <t>Touch up and Name plate stamping ( befor attaching)</t>
  </si>
  <si>
    <t>manufacturer certificate of compliance</t>
  </si>
  <si>
    <t>Issue Inspection Release Note (IRN) / Shipping Release Note by TPA</t>
  </si>
  <si>
    <t>Final data book</t>
  </si>
  <si>
    <t>IC</t>
  </si>
  <si>
    <t>SAT</t>
  </si>
  <si>
    <t>1.4.2.4</t>
  </si>
  <si>
    <t>1.4.2.5</t>
  </si>
  <si>
    <t>1.4.3</t>
  </si>
  <si>
    <t>1.4.3.1</t>
  </si>
  <si>
    <t>1.4.3.2</t>
  </si>
  <si>
    <t>1.4.3.3</t>
  </si>
  <si>
    <t>1.4.4</t>
  </si>
  <si>
    <t>1.4.4.1</t>
  </si>
  <si>
    <t>1.4.4.1.1</t>
  </si>
  <si>
    <t>1.4.4.1.2</t>
  </si>
  <si>
    <t>1.4.4.1.3</t>
  </si>
  <si>
    <t>1.4.4.2</t>
  </si>
  <si>
    <t>1.4.4.2.1</t>
  </si>
  <si>
    <t>1.4.4.2.2</t>
  </si>
  <si>
    <t>1.4.4.2.3</t>
  </si>
  <si>
    <t>1.4.5</t>
  </si>
  <si>
    <t>1.4.5.1</t>
  </si>
  <si>
    <t>1.4.5.2</t>
  </si>
  <si>
    <t>1.4.5.3</t>
  </si>
  <si>
    <t>1.4.5.4</t>
  </si>
  <si>
    <t>1.4.5.5</t>
  </si>
  <si>
    <t>1.1.2.1</t>
  </si>
  <si>
    <t>1.1.2.2</t>
  </si>
  <si>
    <t>1.1.2.3</t>
  </si>
  <si>
    <t>1.1.2.4</t>
  </si>
  <si>
    <t>1.1.2.5</t>
  </si>
  <si>
    <t>1.1.2.6</t>
  </si>
  <si>
    <t>1.1.2.7</t>
  </si>
  <si>
    <t>1.1.2.8</t>
  </si>
  <si>
    <t>1.1.2.9</t>
  </si>
  <si>
    <t>1.1.2.10</t>
  </si>
  <si>
    <t>1.1.2.11</t>
  </si>
  <si>
    <t>1.1.2.12</t>
  </si>
  <si>
    <t>1.1.2.13</t>
  </si>
  <si>
    <t>1.1.2.14</t>
  </si>
  <si>
    <t>1.1.2.15</t>
  </si>
  <si>
    <t>1.1.2.16</t>
  </si>
  <si>
    <t>1.1.2.17</t>
  </si>
  <si>
    <t>1.1.2.18</t>
  </si>
  <si>
    <t>1.1.2.19</t>
  </si>
  <si>
    <t>1.1.2.20</t>
  </si>
  <si>
    <t>1.1.2.21</t>
  </si>
  <si>
    <t>1.1.2.22</t>
  </si>
  <si>
    <t>1.1.2.23</t>
  </si>
  <si>
    <t>1.1.2.24</t>
  </si>
  <si>
    <t>1.1.2.25</t>
  </si>
  <si>
    <t>1.1.2.26</t>
  </si>
  <si>
    <t>1.1.2.27</t>
  </si>
  <si>
    <t>1.1.2.28</t>
  </si>
  <si>
    <t>1.1.2.29</t>
  </si>
  <si>
    <t>1.1.2.30</t>
  </si>
  <si>
    <t>1.6.3</t>
  </si>
  <si>
    <t>1.6.4</t>
  </si>
  <si>
    <t>1.6.5</t>
  </si>
  <si>
    <t>1.6.6</t>
  </si>
  <si>
    <t>1.6.7</t>
  </si>
  <si>
    <t>1.6.8</t>
  </si>
  <si>
    <t>Vendor Print Index &amp; Schedule (VPIS)</t>
  </si>
  <si>
    <t>Sub-vendor List</t>
  </si>
  <si>
    <t>Time Schedule</t>
  </si>
  <si>
    <t xml:space="preserve">Spare Part List </t>
  </si>
  <si>
    <t>Final Data Book Index</t>
  </si>
  <si>
    <t>Name Plate Drawing</t>
  </si>
  <si>
    <t>Final Data Book</t>
  </si>
  <si>
    <t>Inspection &amp; Test Plan (ITP)</t>
  </si>
  <si>
    <t>Quality Control Plan (QCP)</t>
  </si>
  <si>
    <t>W.P.S &amp; P.Q.R</t>
  </si>
  <si>
    <t>Surface Preparation and Painting Procedure (w/ Paint Datasheet)</t>
  </si>
  <si>
    <t>NDE Procedure</t>
  </si>
  <si>
    <t xml:space="preserve">Hydrostatic Test Procedure </t>
  </si>
  <si>
    <t>SAT (Performance Test) Procedure</t>
  </si>
  <si>
    <t>Installation, Operation &amp; Maintenance Manual</t>
  </si>
  <si>
    <t xml:space="preserve">Thermal/Mechanical Calculation Books </t>
  </si>
  <si>
    <t>Process Data Sheet for AE-2101 (A/B/C)</t>
  </si>
  <si>
    <t>Process Data Sheet for AE-2102 (A/B/C)</t>
  </si>
  <si>
    <t>P&amp;ID</t>
  </si>
  <si>
    <t>Utility Consumption List</t>
  </si>
  <si>
    <t xml:space="preserve">General Arrangement Drawings </t>
  </si>
  <si>
    <t xml:space="preserve">Fan Data Sheets </t>
  </si>
  <si>
    <t xml:space="preserve">Pulley Data Sheets </t>
  </si>
  <si>
    <t xml:space="preserve">Vibration Switch Data Sheets and Catalogue </t>
  </si>
  <si>
    <t>Motor Data Sheets</t>
  </si>
  <si>
    <t>Electrical Load List</t>
  </si>
  <si>
    <t>Steel Structure Calculation Books</t>
  </si>
  <si>
    <t>Steel Structure Drawings</t>
  </si>
  <si>
    <t>Foundation Drawings</t>
  </si>
  <si>
    <t>BK-GCS-AA-120-PM-WB-0001_V00</t>
  </si>
  <si>
    <t>شماره صفحه:  از 4</t>
  </si>
  <si>
    <r>
      <t xml:space="preserve">WORK BREAKDOWN STRUCTURE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</si>
  <si>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WORK BREAKDOWN STRUCTURE</t>
  </si>
  <si>
    <t>Task Name</t>
  </si>
  <si>
    <t>Overall Project</t>
  </si>
  <si>
    <t xml:space="preserve">   Start</t>
  </si>
  <si>
    <t xml:space="preserve">   Advanced Payment Date</t>
  </si>
  <si>
    <t xml:space="preserve">   Effective Date(Engineering)</t>
  </si>
  <si>
    <t xml:space="preserve">   Engineering Documents</t>
  </si>
  <si>
    <t xml:space="preserve">      General/ Management</t>
  </si>
  <si>
    <t xml:space="preserve">         VENDOR PRINT INDEX &amp; SCHEDULE (VPIS)</t>
  </si>
  <si>
    <t xml:space="preserve">         WORK BEAKDOWN STRUCTURE</t>
  </si>
  <si>
    <t xml:space="preserve">         TIME SCHEDULE</t>
  </si>
  <si>
    <t>1.4.1.4</t>
  </si>
  <si>
    <t xml:space="preserve">         FINAL VENDOR DATA BOOK INDEX</t>
  </si>
  <si>
    <t>1.4.1.5</t>
  </si>
  <si>
    <t xml:space="preserve">         SUB VENDOR LIST</t>
  </si>
  <si>
    <t>1.4.1.6</t>
  </si>
  <si>
    <t xml:space="preserve">         SPARE PART LIST</t>
  </si>
  <si>
    <t xml:space="preserve">      QA/QC(Procedure/Plan)</t>
  </si>
  <si>
    <t xml:space="preserve">         INSPECTION &amp; TEST PLAN (ITP)</t>
  </si>
  <si>
    <t xml:space="preserve">         FABRICATION PROCEDURE</t>
  </si>
  <si>
    <t xml:space="preserve">         WPS &amp; PQR</t>
  </si>
  <si>
    <t xml:space="preserve">         NDT PROCEDURE</t>
  </si>
  <si>
    <t xml:space="preserve">         WELDING REPAIR PROCEDURE</t>
  </si>
  <si>
    <t>1.4.2.6</t>
  </si>
  <si>
    <t xml:space="preserve">         VACUUM &amp; OIL LEAK TEST PROCEDURE</t>
  </si>
  <si>
    <t>1.4.2.7</t>
  </si>
  <si>
    <t xml:space="preserve">         HYDROSTATIC TEST PROCEDURE</t>
  </si>
  <si>
    <t>1.4.2.8</t>
  </si>
  <si>
    <t xml:space="preserve">         BLASTING, PAINTING AND LINING PROCEDURE</t>
  </si>
  <si>
    <t xml:space="preserve">      Calculation</t>
  </si>
  <si>
    <t xml:space="preserve">         TK-2209</t>
  </si>
  <si>
    <t>1.4.3.1.1</t>
  </si>
  <si>
    <t xml:space="preserve">            MECHANICAL CALCULATION BOOK FOR ELEVATED POTABLE WATER TANK (TK-2209)</t>
  </si>
  <si>
    <t xml:space="preserve">         TK-2102</t>
  </si>
  <si>
    <t>1.4.3.2.1</t>
  </si>
  <si>
    <t xml:space="preserve">            MECHANICAL CALCULATION BOOK FOR LEAN GLYCOL STORAGE TANK (TK-2102)</t>
  </si>
  <si>
    <t>1.4.3.2.2</t>
  </si>
  <si>
    <t xml:space="preserve">            ROOF STRUCTURE CALCULATION FOR LEAN GLYCOL STORAGE TANK (TK-2102)</t>
  </si>
  <si>
    <t xml:space="preserve">         TK-2301 A/B</t>
  </si>
  <si>
    <t>1.4.3.3.1</t>
  </si>
  <si>
    <t xml:space="preserve">            MECHANICAL CALCULATION BOOK FOR FIRE WATER TANKS (TK-2301 A/B)</t>
  </si>
  <si>
    <t>1.4.3.3.2</t>
  </si>
  <si>
    <t xml:space="preserve">            ROOF STRUCTURE CALCULATION FOR FIRE WATER TANKS (TK-2301 A/B)</t>
  </si>
  <si>
    <t xml:space="preserve">      Drawing</t>
  </si>
  <si>
    <t xml:space="preserve">            GENERAL ARRANGEMENT FOR ELEVATED POTABLE WATER TANK (TK-2209)</t>
  </si>
  <si>
    <t xml:space="preserve">            DETAIL DRAWING FOR ELEVATED POTABLE WATER TANK (TK-2209)</t>
  </si>
  <si>
    <t xml:space="preserve">            NAME PLATE DETAIL DRAWING FOR ELEVATED POTABLE WATER TANK (TK-2209)</t>
  </si>
  <si>
    <t xml:space="preserve">            GENERAL ARRANGEMENT FOR FLEAN GLYCOL STORAGE TANK (TK-2102)</t>
  </si>
  <si>
    <t xml:space="preserve">            DETAIL DRAWING FOR LEAN GLYCOL STORAGE TANK (TK-2102)</t>
  </si>
  <si>
    <t xml:space="preserve">            NAME PLATE DETAIL DRAWING FOR LEAN GLYCOL STORAGE TANK (TK-2102)</t>
  </si>
  <si>
    <t>1.4.4.3</t>
  </si>
  <si>
    <t>1.4.4.3.1</t>
  </si>
  <si>
    <t xml:space="preserve">            GENERAL ARRANGEMENT FOR FIRE WATER TANKS (TK-2301 A/B)</t>
  </si>
  <si>
    <t>1.4.4.3.2</t>
  </si>
  <si>
    <t xml:space="preserve">            DETAIL DRAWINGS FOR FIRE WATER TANKS (TK-2301 A/B)</t>
  </si>
  <si>
    <t>1.4.4.3.3</t>
  </si>
  <si>
    <t xml:space="preserve">            NAME PLATE DETAIL DRAWING FOR FIRE WATER TANKS (TK-2301 A/B)</t>
  </si>
  <si>
    <t xml:space="preserve">   Procurement</t>
  </si>
  <si>
    <t xml:space="preserve">      Main Sub -Order Placed</t>
  </si>
  <si>
    <t>1.5.1.1</t>
  </si>
  <si>
    <t xml:space="preserve">          Plate</t>
  </si>
  <si>
    <t>1.5.1.2</t>
  </si>
  <si>
    <t xml:space="preserve">         Flange</t>
  </si>
  <si>
    <t>1.5.1.3</t>
  </si>
  <si>
    <t>1.5.1.4</t>
  </si>
  <si>
    <t>1.5.1.5</t>
  </si>
  <si>
    <t xml:space="preserve">         Profile</t>
  </si>
  <si>
    <t>1.5.1.6</t>
  </si>
  <si>
    <t xml:space="preserve">         Bolt &amp; Nut</t>
  </si>
  <si>
    <t>1.5.1.7</t>
  </si>
  <si>
    <t xml:space="preserve">         Gasket</t>
  </si>
  <si>
    <t xml:space="preserve">      Supply of Material</t>
  </si>
  <si>
    <t>1.5.2.1</t>
  </si>
  <si>
    <t>1.5.2.2</t>
  </si>
  <si>
    <t>1.5.2.3</t>
  </si>
  <si>
    <t>1.5.2.4</t>
  </si>
  <si>
    <t>1.5.2.5</t>
  </si>
  <si>
    <t>1.5.2.6</t>
  </si>
  <si>
    <t>1.5.2.7</t>
  </si>
  <si>
    <t xml:space="preserve">   Manufacturing</t>
  </si>
  <si>
    <t>1.6.1.1</t>
  </si>
  <si>
    <t xml:space="preserve">         Bottom plate</t>
  </si>
  <si>
    <t>1.6.1.1.1</t>
  </si>
  <si>
    <t xml:space="preserve">            Marking &amp; Cutting</t>
  </si>
  <si>
    <t>1.6.1.1.2</t>
  </si>
  <si>
    <t xml:space="preserve">            Inspection </t>
  </si>
  <si>
    <t>1.6.1.2</t>
  </si>
  <si>
    <t xml:space="preserve">         Drain Sump</t>
  </si>
  <si>
    <t>1.6.1.2.1</t>
  </si>
  <si>
    <t>1.6.1.2.2</t>
  </si>
  <si>
    <t xml:space="preserve">            rolling</t>
  </si>
  <si>
    <t>1.6.1.2.3</t>
  </si>
  <si>
    <t xml:space="preserve">            Welding</t>
  </si>
  <si>
    <t>1.6.1.3</t>
  </si>
  <si>
    <t xml:space="preserve">         Shell Plate</t>
  </si>
  <si>
    <t>1.6.1.3.1</t>
  </si>
  <si>
    <t>1.6.1.3.2</t>
  </si>
  <si>
    <t>1.6.1.4</t>
  </si>
  <si>
    <t xml:space="preserve">          Roof Plate</t>
  </si>
  <si>
    <t>1.6.1.4.1</t>
  </si>
  <si>
    <t>1.6.1.4.2</t>
  </si>
  <si>
    <t>1.6.1.5</t>
  </si>
  <si>
    <t xml:space="preserve">         Anchor Chair</t>
  </si>
  <si>
    <t>1.6.1.5.1</t>
  </si>
  <si>
    <t>1.6.1.5.2</t>
  </si>
  <si>
    <t>1.6.1.5.3</t>
  </si>
  <si>
    <t>1.6.1.6</t>
  </si>
  <si>
    <t xml:space="preserve">         ladder&amp;platform</t>
  </si>
  <si>
    <t>1.6.1.6.1</t>
  </si>
  <si>
    <t>1.6.1.6.2</t>
  </si>
  <si>
    <t>1.6.1.6.3</t>
  </si>
  <si>
    <t>1.6.1.6.4</t>
  </si>
  <si>
    <t>1.6.1.7</t>
  </si>
  <si>
    <t xml:space="preserve">         Shell Nozzle</t>
  </si>
  <si>
    <t>1.6.1.7.1</t>
  </si>
  <si>
    <t>1.6.1.7.2</t>
  </si>
  <si>
    <t>1.6.1.7.3</t>
  </si>
  <si>
    <t>1.6.1.7.4</t>
  </si>
  <si>
    <t>1.6.1.8</t>
  </si>
  <si>
    <t xml:space="preserve">         Roof Nozzle</t>
  </si>
  <si>
    <t>1.6.1.8.1</t>
  </si>
  <si>
    <t>1.6.1.8.2</t>
  </si>
  <si>
    <t>1.6.1.9</t>
  </si>
  <si>
    <t xml:space="preserve">         Shell manhole</t>
  </si>
  <si>
    <t>1.6.1.9.1</t>
  </si>
  <si>
    <t>1.6.1.9.2</t>
  </si>
  <si>
    <t>1.6.1.9.3</t>
  </si>
  <si>
    <t>1.6.1.10</t>
  </si>
  <si>
    <t xml:space="preserve">         Roof manhole</t>
  </si>
  <si>
    <t>1.6.1.10.1</t>
  </si>
  <si>
    <t>1.6.1.10.2</t>
  </si>
  <si>
    <t>1.6.1.11</t>
  </si>
  <si>
    <t xml:space="preserve">         Roof Structure </t>
  </si>
  <si>
    <t>1.6.1.11.1</t>
  </si>
  <si>
    <t>1.6.1.11.2</t>
  </si>
  <si>
    <t>1.6.1.12</t>
  </si>
  <si>
    <t xml:space="preserve">         Pipe Support Clip</t>
  </si>
  <si>
    <t>1.6.1.12.1</t>
  </si>
  <si>
    <t xml:space="preserve">            Cutting</t>
  </si>
  <si>
    <t>1.6.1.12.2</t>
  </si>
  <si>
    <t xml:space="preserve">         Earth Lug</t>
  </si>
  <si>
    <t xml:space="preserve">         Name Plate</t>
  </si>
  <si>
    <t>1.6.2.1</t>
  </si>
  <si>
    <t>1.6.2.1.1</t>
  </si>
  <si>
    <t>1.6.2.1.2</t>
  </si>
  <si>
    <t>1.6.2.2</t>
  </si>
  <si>
    <t>1.6.2.2.1</t>
  </si>
  <si>
    <t>1.6.2.2.2</t>
  </si>
  <si>
    <t>1.6.2.2.3</t>
  </si>
  <si>
    <t>1.6.2.2.4</t>
  </si>
  <si>
    <t>1.6.2.3</t>
  </si>
  <si>
    <t>1.6.2.3.1</t>
  </si>
  <si>
    <t>1.6.2.3.2</t>
  </si>
  <si>
    <t>1.6.2.3.3</t>
  </si>
  <si>
    <t>1.6.2.4</t>
  </si>
  <si>
    <t>1.6.2.4.1</t>
  </si>
  <si>
    <t>1.6.2.4.2</t>
  </si>
  <si>
    <t>1.6.2.5</t>
  </si>
  <si>
    <t>1.6.2.5.1</t>
  </si>
  <si>
    <t>1.6.2.5.2</t>
  </si>
  <si>
    <t>1.6.2.5.3</t>
  </si>
  <si>
    <t>1.6.2.6</t>
  </si>
  <si>
    <t>1.6.2.6.1</t>
  </si>
  <si>
    <t>1.6.2.6.2</t>
  </si>
  <si>
    <t>1.6.2.6.3</t>
  </si>
  <si>
    <t>1.6.2.6.4</t>
  </si>
  <si>
    <t>1.6.2.7</t>
  </si>
  <si>
    <t>1.6.2.7.1</t>
  </si>
  <si>
    <t>1.6.2.7.2</t>
  </si>
  <si>
    <t>1.6.2.7.3</t>
  </si>
  <si>
    <t>1.6.2.7.4</t>
  </si>
  <si>
    <t>1.6.2.8</t>
  </si>
  <si>
    <t>1.6.2.8.1</t>
  </si>
  <si>
    <t>1.6.2.8.2</t>
  </si>
  <si>
    <t>1.6.2.8.3</t>
  </si>
  <si>
    <t>1.6.2.10</t>
  </si>
  <si>
    <t>1.6.2.10.1</t>
  </si>
  <si>
    <t>1.6.2.10.2</t>
  </si>
  <si>
    <t>1.6.2.11</t>
  </si>
  <si>
    <t>1.6.2.11.1</t>
  </si>
  <si>
    <t>1.6.2.11.2</t>
  </si>
  <si>
    <t>1.6.2.12</t>
  </si>
  <si>
    <t>1.6.2.12.1</t>
  </si>
  <si>
    <t>1.6.2.12.2</t>
  </si>
  <si>
    <t>1.6.3.1</t>
  </si>
  <si>
    <t>1.6.3.1.1</t>
  </si>
  <si>
    <t>1.6.3.1.2</t>
  </si>
  <si>
    <t>1.6.3.2</t>
  </si>
  <si>
    <t>1.6.3.2.1</t>
  </si>
  <si>
    <t>1.6.3.2.2</t>
  </si>
  <si>
    <t>1.6.3.2.3</t>
  </si>
  <si>
    <t>1.6.3.2.4</t>
  </si>
  <si>
    <t>1.6.3.3</t>
  </si>
  <si>
    <t>1.6.3.3.1</t>
  </si>
  <si>
    <t>1.6.3.3.2</t>
  </si>
  <si>
    <t>1.6.3.3.3</t>
  </si>
  <si>
    <t>1.6.3.4</t>
  </si>
  <si>
    <t>1.6.3.4.1</t>
  </si>
  <si>
    <t>1.6.3.4.2</t>
  </si>
  <si>
    <t>1.6.3.5</t>
  </si>
  <si>
    <t>1.6.3.5.1</t>
  </si>
  <si>
    <t>1.6.3.5.2</t>
  </si>
  <si>
    <t>1.6.3.5.3</t>
  </si>
  <si>
    <t>1.6.3.6</t>
  </si>
  <si>
    <t>1.6.3.6.1</t>
  </si>
  <si>
    <t>1.6.3.6.2</t>
  </si>
  <si>
    <t>1.6.3.6.3</t>
  </si>
  <si>
    <t>1.6.3.6.4</t>
  </si>
  <si>
    <t>1.6.3.7</t>
  </si>
  <si>
    <t>1.6.3.7.1</t>
  </si>
  <si>
    <t>1.6.3.7.2</t>
  </si>
  <si>
    <t>1.6.3.7.3</t>
  </si>
  <si>
    <t>1.6.3.7.4</t>
  </si>
  <si>
    <t>1.6.3.8</t>
  </si>
  <si>
    <t>1.6.3.8.1</t>
  </si>
  <si>
    <t>1.6.3.8.2</t>
  </si>
  <si>
    <t>1.6.3.8.3</t>
  </si>
  <si>
    <t>1.6.3.10</t>
  </si>
  <si>
    <t>1.6.3.10.1</t>
  </si>
  <si>
    <t>1.6.3.10.2</t>
  </si>
  <si>
    <t>1.6.3.11</t>
  </si>
  <si>
    <t>1.6.3.11.1</t>
  </si>
  <si>
    <t>1.6.3.11.2</t>
  </si>
  <si>
    <t>1.6.3.12</t>
  </si>
  <si>
    <t>1.6.3.12.1</t>
  </si>
  <si>
    <t>1.6.3.12.2</t>
  </si>
  <si>
    <t>1.6.4.1</t>
  </si>
  <si>
    <t>1.6.4.1.1</t>
  </si>
  <si>
    <t>1.6.4.1.2</t>
  </si>
  <si>
    <t>1.6.4.2</t>
  </si>
  <si>
    <t>1.6.4.2.1</t>
  </si>
  <si>
    <t>1.6.4.2.2</t>
  </si>
  <si>
    <t>1.6.4.2.3</t>
  </si>
  <si>
    <t>1.6.4.2.4</t>
  </si>
  <si>
    <t>1.6.4.3</t>
  </si>
  <si>
    <t>1.6.4.3.1</t>
  </si>
  <si>
    <t>1.6.4.3.2</t>
  </si>
  <si>
    <t>1.6.4.3.3</t>
  </si>
  <si>
    <t>1.6.4.4</t>
  </si>
  <si>
    <t>1.6.4.4.1</t>
  </si>
  <si>
    <t>1.6.4.4.2</t>
  </si>
  <si>
    <t>1.6.4.5</t>
  </si>
  <si>
    <t>1.6.4.5.1</t>
  </si>
  <si>
    <t>1.6.4.5.2</t>
  </si>
  <si>
    <t>1.6.4.5.3</t>
  </si>
  <si>
    <t>1.6.4.6</t>
  </si>
  <si>
    <t>1.6.4.6.1</t>
  </si>
  <si>
    <t>1.6.4.6.2</t>
  </si>
  <si>
    <t>1.6.4.6.3</t>
  </si>
  <si>
    <t>1.6.4.6.4</t>
  </si>
  <si>
    <t>1.6.4.8</t>
  </si>
  <si>
    <t>1.6.4.8.1</t>
  </si>
  <si>
    <t>1.6.4.8.2</t>
  </si>
  <si>
    <t>1.6.4.8.3</t>
  </si>
  <si>
    <t>1.6.4.10</t>
  </si>
  <si>
    <t>1.6.4.10.1</t>
  </si>
  <si>
    <t>1.6.4.10.2</t>
  </si>
  <si>
    <t>1.6.4.11</t>
  </si>
  <si>
    <t>1.6.4.11.1</t>
  </si>
  <si>
    <t>1.6.4.11.2</t>
  </si>
  <si>
    <t>1.6.4.12</t>
  </si>
  <si>
    <t>1.6.4.12.1</t>
  </si>
  <si>
    <t>1.6.4.12.2</t>
  </si>
  <si>
    <t>1.7.1</t>
  </si>
  <si>
    <t>1.7.1.1</t>
  </si>
  <si>
    <t>1.7.2</t>
  </si>
  <si>
    <t>1.7.2.1</t>
  </si>
  <si>
    <t>1.7.2.2</t>
  </si>
  <si>
    <t>1.7.2.3</t>
  </si>
  <si>
    <t>1.7.2.4</t>
  </si>
  <si>
    <t>1.7.2.5</t>
  </si>
  <si>
    <t>1.7.2.6</t>
  </si>
  <si>
    <t>1.7.2.7</t>
  </si>
  <si>
    <t>1.7.2.8</t>
  </si>
  <si>
    <t>1.7.2.9</t>
  </si>
  <si>
    <t>1.7.2.10</t>
  </si>
  <si>
    <t>1.7.2.11</t>
  </si>
  <si>
    <t>1.7.2.12</t>
  </si>
  <si>
    <t>1.7.2.13</t>
  </si>
  <si>
    <t>1.7.3</t>
  </si>
  <si>
    <t>1.7.3.1</t>
  </si>
  <si>
    <t>1.7.3.2</t>
  </si>
  <si>
    <t>1.7.3.3</t>
  </si>
  <si>
    <t>1.7.3.4</t>
  </si>
  <si>
    <t>1.7.3.5</t>
  </si>
  <si>
    <t>1.7.3.6</t>
  </si>
  <si>
    <t>1.7.3.7</t>
  </si>
  <si>
    <t>1.7.3.8</t>
  </si>
  <si>
    <t>1.7.3.9</t>
  </si>
  <si>
    <t>1.7.3.10</t>
  </si>
  <si>
    <t>1.7.3.11</t>
  </si>
  <si>
    <t>1.7.3.12</t>
  </si>
  <si>
    <t>1.7.3.13</t>
  </si>
  <si>
    <t>1.7.3.14</t>
  </si>
  <si>
    <t>1.7.4</t>
  </si>
  <si>
    <t>1.7.4.1</t>
  </si>
  <si>
    <t>1.7.4.2</t>
  </si>
  <si>
    <t>1.7.4.3</t>
  </si>
  <si>
    <t>1.7.4.4</t>
  </si>
  <si>
    <t>1.7.4.5</t>
  </si>
  <si>
    <t>1.7.4.6</t>
  </si>
  <si>
    <t>1.7.4.7</t>
  </si>
  <si>
    <t>1.7.4.8</t>
  </si>
  <si>
    <t>1.7.4.9</t>
  </si>
  <si>
    <t>1.7.4.10</t>
  </si>
  <si>
    <t>1.7.4.11</t>
  </si>
  <si>
    <t>1.7.4.12</t>
  </si>
  <si>
    <t>1.7.4.13</t>
  </si>
  <si>
    <t>1.7.4.14</t>
  </si>
  <si>
    <t xml:space="preserve">   Erection</t>
  </si>
  <si>
    <t>1.8.1</t>
  </si>
  <si>
    <t>1.8.1.1</t>
  </si>
  <si>
    <t xml:space="preserve">         Foundation</t>
  </si>
  <si>
    <t>1.8.1.2</t>
  </si>
  <si>
    <t xml:space="preserve">         Erection</t>
  </si>
  <si>
    <t>1.8.1.2.1</t>
  </si>
  <si>
    <t xml:space="preserve">            Bottom plate</t>
  </si>
  <si>
    <t>1.8.1.2.1.1</t>
  </si>
  <si>
    <t xml:space="preserve">               Annular</t>
  </si>
  <si>
    <t>1.8.1.2.1.1.1</t>
  </si>
  <si>
    <t xml:space="preserve">                  Assembling </t>
  </si>
  <si>
    <t>1.8.1.2.1.1.2</t>
  </si>
  <si>
    <t xml:space="preserve">                   Welding</t>
  </si>
  <si>
    <t>1.8.1.2.1.2</t>
  </si>
  <si>
    <t xml:space="preserve">               Bottom plate</t>
  </si>
  <si>
    <t>1.8.1.2.1.2.1</t>
  </si>
  <si>
    <t>1.8.1.2.1.2.2</t>
  </si>
  <si>
    <t>1.8.1.2.2</t>
  </si>
  <si>
    <t xml:space="preserve">            Drain Sump</t>
  </si>
  <si>
    <t>1.8.1.2.2.1</t>
  </si>
  <si>
    <t xml:space="preserve">               Assembling </t>
  </si>
  <si>
    <t>1.8.1.2.2.2</t>
  </si>
  <si>
    <t xml:space="preserve">                Welding</t>
  </si>
  <si>
    <t>1.8.1.2.3</t>
  </si>
  <si>
    <t xml:space="preserve">            Shell Plate</t>
  </si>
  <si>
    <t>1.8.1.2.3.1</t>
  </si>
  <si>
    <t>1.8.1.2.3.2</t>
  </si>
  <si>
    <t>1.8.1.2.4</t>
  </si>
  <si>
    <t xml:space="preserve">             Roof Plate</t>
  </si>
  <si>
    <t>1.8.1.2.4.1</t>
  </si>
  <si>
    <t>1.8.1.2.4.2</t>
  </si>
  <si>
    <t>1.8.1.2.5</t>
  </si>
  <si>
    <t xml:space="preserve">            Anchor Chair</t>
  </si>
  <si>
    <t>1.8.1.2.5.1</t>
  </si>
  <si>
    <t>1.8.1.2.5.2</t>
  </si>
  <si>
    <t>1.8.1.2.6</t>
  </si>
  <si>
    <t xml:space="preserve">            Stair Way</t>
  </si>
  <si>
    <t>1.8.1.2.6.1</t>
  </si>
  <si>
    <t>1.8.1.2.6.2</t>
  </si>
  <si>
    <t>1.8.1.2.7</t>
  </si>
  <si>
    <t xml:space="preserve">            Shell Nozzle</t>
  </si>
  <si>
    <t>1.8.1.2.7.1</t>
  </si>
  <si>
    <t xml:space="preserve">               Marking &amp; Opening</t>
  </si>
  <si>
    <t>1.8.1.2.7.2</t>
  </si>
  <si>
    <t>1.8.1.2.7.3</t>
  </si>
  <si>
    <t>1.8.1.2.8</t>
  </si>
  <si>
    <t xml:space="preserve">            Roof Nozzle</t>
  </si>
  <si>
    <t>1.8.1.2.8.1</t>
  </si>
  <si>
    <t>1.8.1.2.8.2</t>
  </si>
  <si>
    <t>1.8.1.2.8.3</t>
  </si>
  <si>
    <t>1.8.1.2.9</t>
  </si>
  <si>
    <t xml:space="preserve">            Shell manhole</t>
  </si>
  <si>
    <t>1.8.1.2.9.1</t>
  </si>
  <si>
    <t>1.8.1.2.9.2</t>
  </si>
  <si>
    <t>1.8.1.2.10</t>
  </si>
  <si>
    <t xml:space="preserve">            Roof manhole</t>
  </si>
  <si>
    <t>1.8.1.2.10.1</t>
  </si>
  <si>
    <t>1.8.1.2.10.2</t>
  </si>
  <si>
    <t>1.8.1.2.11</t>
  </si>
  <si>
    <t xml:space="preserve">            Roof Structure </t>
  </si>
  <si>
    <t>1.8.1.2.11.1</t>
  </si>
  <si>
    <t>1.8.1.2.11.2</t>
  </si>
  <si>
    <t>1.8.1.2.12</t>
  </si>
  <si>
    <t xml:space="preserve">            Pipe Support Clip</t>
  </si>
  <si>
    <t>1.8.1.2.12.1</t>
  </si>
  <si>
    <t>1.8.1.2.12.2</t>
  </si>
  <si>
    <t xml:space="preserve">            Earth Lug</t>
  </si>
  <si>
    <t xml:space="preserve">            Name Plate</t>
  </si>
  <si>
    <t>1.8.1.3</t>
  </si>
  <si>
    <t xml:space="preserve">         Inspection</t>
  </si>
  <si>
    <t>1.8.1.3.1</t>
  </si>
  <si>
    <t xml:space="preserve">            Final NDT Test</t>
  </si>
  <si>
    <t>1.8.1.3.2</t>
  </si>
  <si>
    <t xml:space="preserve">            Bottom Plate Vacume Test</t>
  </si>
  <si>
    <t>1.8.1.3.3</t>
  </si>
  <si>
    <t xml:space="preserve">            Hydro Test</t>
  </si>
  <si>
    <t>1.8.1.3.4</t>
  </si>
  <si>
    <t xml:space="preserve">            Sandblast &amp; Painting</t>
  </si>
  <si>
    <t>1.8.2</t>
  </si>
  <si>
    <t>1.8.2.1</t>
  </si>
  <si>
    <t>1.8.2.2</t>
  </si>
  <si>
    <t>1.8.2.2.1</t>
  </si>
  <si>
    <t>1.8.2.2.1.1</t>
  </si>
  <si>
    <t>1.8.2.2.1.1.1</t>
  </si>
  <si>
    <t>1.8.2.2.1.1.2</t>
  </si>
  <si>
    <t>1.8.2.2.1.2</t>
  </si>
  <si>
    <t>1.8.2.2.1.2.1</t>
  </si>
  <si>
    <t>1.8.2.2.1.2.2</t>
  </si>
  <si>
    <t>1.8.2.2.2</t>
  </si>
  <si>
    <t>1.8.2.2.2.1</t>
  </si>
  <si>
    <t>1.8.2.2.2.2</t>
  </si>
  <si>
    <t>1.8.2.2.3</t>
  </si>
  <si>
    <t>1.8.2.2.3.1</t>
  </si>
  <si>
    <t>1.8.2.2.3.2</t>
  </si>
  <si>
    <t>1.8.2.2.4</t>
  </si>
  <si>
    <t>1.8.2.2.4.1</t>
  </si>
  <si>
    <t>1.8.2.2.4.2</t>
  </si>
  <si>
    <t>1.8.2.2.5</t>
  </si>
  <si>
    <t>1.8.2.2.5.1</t>
  </si>
  <si>
    <t>1.8.2.2.5.2</t>
  </si>
  <si>
    <t>1.8.2.2.6</t>
  </si>
  <si>
    <t>1.8.2.2.6.1</t>
  </si>
  <si>
    <t>1.8.2.2.6.2</t>
  </si>
  <si>
    <t>1.8.2.2.7</t>
  </si>
  <si>
    <t>1.8.2.2.7.1</t>
  </si>
  <si>
    <t>1.8.2.2.7.2</t>
  </si>
  <si>
    <t>1.8.2.2.7.3</t>
  </si>
  <si>
    <t>1.8.2.2.8</t>
  </si>
  <si>
    <t>1.8.2.2.8.1</t>
  </si>
  <si>
    <t>1.8.2.2.8.2</t>
  </si>
  <si>
    <t>1.8.2.2.8.3</t>
  </si>
  <si>
    <t>1.8.2.2.9</t>
  </si>
  <si>
    <t>1.8.2.2.9.1</t>
  </si>
  <si>
    <t>1.8.2.2.9.2</t>
  </si>
  <si>
    <t>1.8.2.2.9.3</t>
  </si>
  <si>
    <t>1.8.2.2.10</t>
  </si>
  <si>
    <t>1.8.2.2.10.1</t>
  </si>
  <si>
    <t>1.8.2.2.10.2</t>
  </si>
  <si>
    <t>1.8.2.2.10.3</t>
  </si>
  <si>
    <t>1.8.2.2.11</t>
  </si>
  <si>
    <t>1.8.2.2.11.1</t>
  </si>
  <si>
    <t>1.8.2.2.11.2</t>
  </si>
  <si>
    <t>1.8.2.2.12</t>
  </si>
  <si>
    <t>1.8.2.2.12.1</t>
  </si>
  <si>
    <t>1.8.2.2.12.2</t>
  </si>
  <si>
    <t>1.8.2.2.13</t>
  </si>
  <si>
    <t>1.8.2.2.13.1</t>
  </si>
  <si>
    <t>1.8.2.2.13.2</t>
  </si>
  <si>
    <t>1.8.2.3</t>
  </si>
  <si>
    <t>1.8.2.3.1</t>
  </si>
  <si>
    <t>1.8.2.3.2</t>
  </si>
  <si>
    <t>1.8.2.3.3</t>
  </si>
  <si>
    <t>1.8.2.3.4</t>
  </si>
  <si>
    <t>1.8.3</t>
  </si>
  <si>
    <t>1.8.3.1</t>
  </si>
  <si>
    <t>1.8.3.2</t>
  </si>
  <si>
    <t>1.8.3.2.1</t>
  </si>
  <si>
    <t>1.8.3.2.1.1</t>
  </si>
  <si>
    <t>1.8.3.2.1.1.1</t>
  </si>
  <si>
    <t>1.8.3.2.1.1.2</t>
  </si>
  <si>
    <t>1.8.3.2.1.2</t>
  </si>
  <si>
    <t>1.8.3.2.1.2.1</t>
  </si>
  <si>
    <t>1.8.3.2.1.2.2</t>
  </si>
  <si>
    <t>1.8.3.2.2</t>
  </si>
  <si>
    <t>1.8.3.2.3</t>
  </si>
  <si>
    <t>1.8.3.2.3.1</t>
  </si>
  <si>
    <t>1.8.3.2.3.2</t>
  </si>
  <si>
    <t>1.8.3.2.4</t>
  </si>
  <si>
    <t>1.8.3.2.4.1</t>
  </si>
  <si>
    <t>1.8.3.2.4.2</t>
  </si>
  <si>
    <t>1.8.3.2.5</t>
  </si>
  <si>
    <t>1.8.3.2.5.1</t>
  </si>
  <si>
    <t>1.8.3.2.5.2</t>
  </si>
  <si>
    <t>1.8.3.2.6</t>
  </si>
  <si>
    <t>1.8.3.2.6.1</t>
  </si>
  <si>
    <t>1.8.3.2.6.2</t>
  </si>
  <si>
    <t>1.8.3.2.7</t>
  </si>
  <si>
    <t>1.8.3.2.7.1</t>
  </si>
  <si>
    <t>1.8.3.2.7.2</t>
  </si>
  <si>
    <t>1.8.3.2.8</t>
  </si>
  <si>
    <t>1.8.3.2.8.1</t>
  </si>
  <si>
    <t>1.8.3.2.8.2</t>
  </si>
  <si>
    <t>1.8.3.2.8.3</t>
  </si>
  <si>
    <t>1.8.3.2.9</t>
  </si>
  <si>
    <t>1.8.3.2.9.1</t>
  </si>
  <si>
    <t>1.8.3.2.9.2</t>
  </si>
  <si>
    <t>1.8.3.2.9.3</t>
  </si>
  <si>
    <t>1.8.3.2.10</t>
  </si>
  <si>
    <t>1.8.3.2.10.1</t>
  </si>
  <si>
    <t>1.8.3.2.10.2</t>
  </si>
  <si>
    <t>1.8.3.2.10.3</t>
  </si>
  <si>
    <t>1.8.3.2.11</t>
  </si>
  <si>
    <t>1.8.3.2.11.1</t>
  </si>
  <si>
    <t>1.8.3.2.11.2</t>
  </si>
  <si>
    <t>1.8.3.2.12</t>
  </si>
  <si>
    <t>1.8.3.2.12.1</t>
  </si>
  <si>
    <t>1.8.3.2.12.2</t>
  </si>
  <si>
    <t>1.8.3.2.13</t>
  </si>
  <si>
    <t>1.8.3.2.13.1</t>
  </si>
  <si>
    <t>1.8.3.2.13.2</t>
  </si>
  <si>
    <t>1.8.3.2.14</t>
  </si>
  <si>
    <t>1.8.3.2.14.1</t>
  </si>
  <si>
    <t>1.8.3.2.14.2</t>
  </si>
  <si>
    <t>1.8.3.3</t>
  </si>
  <si>
    <t>1.8.3.3.1</t>
  </si>
  <si>
    <t>1.8.3.3.2</t>
  </si>
  <si>
    <t>1.8.3.3.3</t>
  </si>
  <si>
    <t>1.8.3.3.4</t>
  </si>
  <si>
    <t>1.8.4</t>
  </si>
  <si>
    <t>1.8.4.1</t>
  </si>
  <si>
    <t>1.8.4.2</t>
  </si>
  <si>
    <t>1.8.4.2.1</t>
  </si>
  <si>
    <t>1.8.4.2.1.1</t>
  </si>
  <si>
    <t>1.8.4.2.1.1.1</t>
  </si>
  <si>
    <t>1.8.4.2.1.1.2</t>
  </si>
  <si>
    <t>1.8.4.2.1.2</t>
  </si>
  <si>
    <t>1.8.4.2.1.2.1</t>
  </si>
  <si>
    <t>1.8.4.2.1.2.2</t>
  </si>
  <si>
    <t>1.8.4.2.2</t>
  </si>
  <si>
    <t>1.8.4.2.3</t>
  </si>
  <si>
    <t>1.8.4.2.3.1</t>
  </si>
  <si>
    <t>1.8.4.2.3.2</t>
  </si>
  <si>
    <t>1.8.4.2.4</t>
  </si>
  <si>
    <t>1.8.4.2.4.1</t>
  </si>
  <si>
    <t>1.8.4.2.4.2</t>
  </si>
  <si>
    <t>1.8.4.2.5</t>
  </si>
  <si>
    <t>1.8.4.2.5.1</t>
  </si>
  <si>
    <t>1.8.4.2.5.2</t>
  </si>
  <si>
    <t>1.8.4.2.6</t>
  </si>
  <si>
    <t>1.8.4.2.6.1</t>
  </si>
  <si>
    <t>1.8.4.2.6.2</t>
  </si>
  <si>
    <t>1.8.4.2.7</t>
  </si>
  <si>
    <t>1.8.4.2.7.1</t>
  </si>
  <si>
    <t>1.8.4.2.7.2</t>
  </si>
  <si>
    <t>1.8.4.2.8</t>
  </si>
  <si>
    <t>1.8.4.2.8.1</t>
  </si>
  <si>
    <t>1.8.4.2.8.2</t>
  </si>
  <si>
    <t>1.8.4.2.8.3</t>
  </si>
  <si>
    <t>1.8.4.2.9</t>
  </si>
  <si>
    <t>1.8.4.2.9.1</t>
  </si>
  <si>
    <t>1.8.4.2.9.2</t>
  </si>
  <si>
    <t>1.8.4.2.9.3</t>
  </si>
  <si>
    <t>1.8.4.2.10</t>
  </si>
  <si>
    <t>1.8.4.2.10.1</t>
  </si>
  <si>
    <t>1.8.4.2.10.2</t>
  </si>
  <si>
    <t>1.8.4.2.10.3</t>
  </si>
  <si>
    <t>1.8.4.2.11</t>
  </si>
  <si>
    <t>1.8.4.2.11.1</t>
  </si>
  <si>
    <t>1.8.4.2.11.2</t>
  </si>
  <si>
    <t>1.8.4.2.12</t>
  </si>
  <si>
    <t>1.8.4.2.12.1</t>
  </si>
  <si>
    <t>1.8.4.2.12.2</t>
  </si>
  <si>
    <t>1.8.4.2.13</t>
  </si>
  <si>
    <t>1.8.4.2.13.1</t>
  </si>
  <si>
    <t>1.8.4.2.13.2</t>
  </si>
  <si>
    <t>1.8.4.2.14</t>
  </si>
  <si>
    <t>1.8.4.2.14.1</t>
  </si>
  <si>
    <t>1.8.4.2.14.2</t>
  </si>
  <si>
    <t>1.8.4.3</t>
  </si>
  <si>
    <t>1.8.4.3.1</t>
  </si>
  <si>
    <t>1.8.4.3.2</t>
  </si>
  <si>
    <t>1.8.4.3.3</t>
  </si>
  <si>
    <t>1.8.4.3.4</t>
  </si>
  <si>
    <t xml:space="preserve">   Final book</t>
  </si>
  <si>
    <t>1.9.1</t>
  </si>
  <si>
    <t>1.9.2</t>
  </si>
  <si>
    <t>1.9.3</t>
  </si>
  <si>
    <t>1.9.4</t>
  </si>
  <si>
    <t>Level 6</t>
  </si>
  <si>
    <t>Level 7</t>
  </si>
  <si>
    <t>مشخصات پروژه مخازن ذخیره ایستگاه تقویت فشار گاز بینک</t>
  </si>
  <si>
    <t>ردیف</t>
  </si>
  <si>
    <t>نام تجهیز</t>
  </si>
  <si>
    <t>وزن تجهیز</t>
  </si>
  <si>
    <t>تعداد کورسهای بدنه</t>
  </si>
  <si>
    <t xml:space="preserve">ضخامت </t>
  </si>
  <si>
    <t>قطر</t>
  </si>
  <si>
    <t>ارتفاع</t>
  </si>
  <si>
    <t>لدر پلتفرم</t>
  </si>
  <si>
    <t xml:space="preserve">نصب </t>
  </si>
  <si>
    <t xml:space="preserve">رنگ داخلی </t>
  </si>
  <si>
    <t>کف</t>
  </si>
  <si>
    <t>بدنه</t>
  </si>
  <si>
    <t>سقف</t>
  </si>
  <si>
    <t>TK-2209</t>
  </si>
  <si>
    <t>دارد / ندارد</t>
  </si>
  <si>
    <t>TK-2102</t>
  </si>
  <si>
    <t>TK-2301A</t>
  </si>
  <si>
    <t>زمان کل پروژه</t>
  </si>
  <si>
    <t>6 ماه</t>
  </si>
  <si>
    <t>زمان مهندسی</t>
  </si>
  <si>
    <t>زمان تامین</t>
  </si>
  <si>
    <t>زمان نصب</t>
  </si>
  <si>
    <t>1.6.2.8.4</t>
  </si>
  <si>
    <t>1.6.2.9</t>
  </si>
  <si>
    <t>1.6.2.9.1</t>
  </si>
  <si>
    <t>1.6.2.9.2</t>
  </si>
  <si>
    <t>1.6.2.9.3</t>
  </si>
  <si>
    <t>1.6.2.9.4</t>
  </si>
  <si>
    <t>1.6.2.10.3</t>
  </si>
  <si>
    <t>1.6.2.10.4</t>
  </si>
  <si>
    <t>1.6.2.13</t>
  </si>
  <si>
    <t>1.6.2.13.1</t>
  </si>
  <si>
    <t>1.6.2.13.2</t>
  </si>
  <si>
    <t>1.6.3.8.4</t>
  </si>
  <si>
    <t>1.6.3.9</t>
  </si>
  <si>
    <t>1.6.3.9.1</t>
  </si>
  <si>
    <t>1.6.3.9.2</t>
  </si>
  <si>
    <t>1.6.3.9.3</t>
  </si>
  <si>
    <t>1.6.3.9.4</t>
  </si>
  <si>
    <t>1.6.3.10.3</t>
  </si>
  <si>
    <t>1.6.3.10.4</t>
  </si>
  <si>
    <t>1.6.3.11.3</t>
  </si>
  <si>
    <t>1.6.3.13</t>
  </si>
  <si>
    <t>1.6.3.13.1</t>
  </si>
  <si>
    <t>1.6.3.13.2</t>
  </si>
  <si>
    <t>1.6.3.14</t>
  </si>
  <si>
    <t>1.6.3.14.1</t>
  </si>
  <si>
    <t>1.6.3.14.2</t>
  </si>
  <si>
    <t>1.6.4.7</t>
  </si>
  <si>
    <t>1.6.4.7.1</t>
  </si>
  <si>
    <t>1.6.4.7.2</t>
  </si>
  <si>
    <t>1.6.4.7.3</t>
  </si>
  <si>
    <t>1.6.4.7.4</t>
  </si>
  <si>
    <t>1.6.4.8.4</t>
  </si>
  <si>
    <t>1.6.4.9</t>
  </si>
  <si>
    <t>1.6.4.9.1</t>
  </si>
  <si>
    <t>1.6.4.9.2</t>
  </si>
  <si>
    <t>1.6.4.9.3</t>
  </si>
  <si>
    <t>1.6.4.9.4</t>
  </si>
  <si>
    <t>1.6.4.10.3</t>
  </si>
  <si>
    <t>1.6.4.10.4</t>
  </si>
  <si>
    <t>1.6.4.11.3</t>
  </si>
  <si>
    <t>1.6.4.13</t>
  </si>
  <si>
    <t>1.6.4.13.1</t>
  </si>
  <si>
    <t>1.6.4.13.2</t>
  </si>
  <si>
    <t>1.6.4.14</t>
  </si>
  <si>
    <t>1.6.4.14.1</t>
  </si>
  <si>
    <t>1.6.4.14.2</t>
  </si>
  <si>
    <t xml:space="preserve">         shell Nozzle</t>
  </si>
  <si>
    <t>درصد وزنی</t>
  </si>
  <si>
    <t>نوع مخزن</t>
  </si>
  <si>
    <t>توضیحات</t>
  </si>
  <si>
    <t>ساخت در شرکت</t>
  </si>
  <si>
    <t xml:space="preserve">         Pipe &amp; Fitting</t>
  </si>
  <si>
    <t xml:space="preserve">       Structure </t>
  </si>
  <si>
    <t>1.6.1.4.3</t>
  </si>
  <si>
    <t>1.6.1.4.4</t>
  </si>
  <si>
    <t>1.6.1.5.4</t>
  </si>
  <si>
    <t>1.8.1.2.5.3</t>
  </si>
  <si>
    <t>1.8.1.2.6.3</t>
  </si>
  <si>
    <t>1.8.1.3.5</t>
  </si>
  <si>
    <t xml:space="preserve">   Structure </t>
  </si>
  <si>
    <t xml:space="preserve">             packing</t>
  </si>
  <si>
    <t xml:space="preserve">        Documents</t>
  </si>
  <si>
    <t xml:space="preserve">        Test and Inspection Activities</t>
  </si>
  <si>
    <t xml:space="preserve">        INSPECTION RELEASE NOTE</t>
  </si>
  <si>
    <t xml:space="preserve">        INSPECTION CERTIFICATE</t>
  </si>
  <si>
    <t>1.4.2.1.1</t>
  </si>
  <si>
    <t>1.4.2.1.2</t>
  </si>
  <si>
    <t>1.4.2.1.3</t>
  </si>
  <si>
    <t>1.4.2.1.4</t>
  </si>
  <si>
    <t xml:space="preserve">   packing</t>
  </si>
  <si>
    <t xml:space="preserve">         Structure </t>
  </si>
  <si>
    <t>BK-GCS-IDR-120-PM-WB-0001</t>
  </si>
  <si>
    <t>IDR</t>
  </si>
  <si>
    <r>
      <rPr>
        <b/>
        <sz val="22"/>
        <rFont val="B Nazanin"/>
        <charset val="178"/>
      </rPr>
      <t>خرید پکیج کولرهای هوایی ایستگاه تقویت فشار گاز بینک</t>
    </r>
    <r>
      <rPr>
        <b/>
        <sz val="22"/>
        <rFont val="Arial"/>
        <family val="2"/>
      </rPr>
      <t xml:space="preserve">
</t>
    </r>
    <r>
      <rPr>
        <b/>
        <sz val="22"/>
        <rFont val="Times New Roman"/>
        <family val="1"/>
        <scheme val="major"/>
      </rPr>
      <t>(قرارداد BK-HD-GCS-CO-0026_00)</t>
    </r>
  </si>
  <si>
    <t>iDrill M.E.</t>
  </si>
  <si>
    <t>M.Sadeghian</t>
  </si>
  <si>
    <t xml:space="preserve">         ladder</t>
  </si>
  <si>
    <t xml:space="preserve">         Channel</t>
  </si>
  <si>
    <t xml:space="preserve">         Insulation</t>
  </si>
  <si>
    <t xml:space="preserve">            ladder </t>
  </si>
  <si>
    <t xml:space="preserve">            Channle</t>
  </si>
  <si>
    <t xml:space="preserve">           Insulation</t>
  </si>
  <si>
    <t>Finish</t>
  </si>
  <si>
    <t>Elevated Potable Water Tank (TK-2209)</t>
  </si>
  <si>
    <t>Lean Glycol Storage Tank (TK-2102)</t>
  </si>
  <si>
    <t>Fire Water Tanks (TK-2301 A)</t>
  </si>
  <si>
    <t>Fire Water Tanks (TK-2301 B)</t>
  </si>
  <si>
    <t>053-073-9184</t>
  </si>
  <si>
    <t xml:space="preserve">        Paint</t>
  </si>
  <si>
    <t>1.8.3.2.11.3</t>
  </si>
  <si>
    <t>1.8.3.2.15</t>
  </si>
  <si>
    <t>1.8.3.2.15.1</t>
  </si>
  <si>
    <t>1.8.3.2.15.2</t>
  </si>
  <si>
    <t>1.8.4.2.11.3</t>
  </si>
  <si>
    <t>1.8.4.2.15</t>
  </si>
  <si>
    <t>1.8.4.2.15.1</t>
  </si>
  <si>
    <t>1.8.4.2.15.2</t>
  </si>
  <si>
    <t>شماره صفحه: 3  از36</t>
  </si>
  <si>
    <t>Documentation according to VPIS</t>
  </si>
  <si>
    <t>Welder Qualification Test (WQT)</t>
  </si>
  <si>
    <t>PQR</t>
  </si>
  <si>
    <t>NDT Personnel Qualification</t>
  </si>
  <si>
    <t xml:space="preserve">Verification of Calibration Certificate
	</t>
  </si>
  <si>
    <t xml:space="preserve">   Documentation according to VPIS</t>
  </si>
  <si>
    <t xml:space="preserve">   Welder Qualification Test (WQT)</t>
  </si>
  <si>
    <t xml:space="preserve">   PQR</t>
  </si>
  <si>
    <t xml:space="preserve">   NDT Personnel Qualification</t>
  </si>
  <si>
    <t xml:space="preserve">   Verification of Calibration Certificate</t>
  </si>
  <si>
    <t>Test and Inspection Activities</t>
  </si>
  <si>
    <t xml:space="preserve">   Storage Tank (TK-2102(Glycol Storage Tank), TK-2301A, TK-2301B (Fire Water Tank))</t>
  </si>
  <si>
    <t xml:space="preserve">      Material Inspection</t>
  </si>
  <si>
    <t xml:space="preserve">       Inspection of Shop Fabrication</t>
  </si>
  <si>
    <t xml:space="preserve">         Marking, Cutting, Edge Preparation </t>
  </si>
  <si>
    <t xml:space="preserve">         Welding</t>
  </si>
  <si>
    <t xml:space="preserve">         NDT Tests (MT, PT, RT, UT)</t>
  </si>
  <si>
    <t xml:space="preserve">         Rolling, Saddle &amp; Support Settlement</t>
  </si>
  <si>
    <t xml:space="preserve">      Loading &amp; Shipping from Shop to Site</t>
  </si>
  <si>
    <t xml:space="preserve">         Packing &amp; shipping Inspection</t>
  </si>
  <si>
    <t xml:space="preserve">      Erection</t>
  </si>
  <si>
    <t xml:space="preserve">         Fit Up((Annular, Shell, Roof) )</t>
  </si>
  <si>
    <t xml:space="preserve">         Sand Blast for Bottom Plate</t>
  </si>
  <si>
    <t xml:space="preserve">         Marking &amp; Cutting of Nozzles / Manholes Locations</t>
  </si>
  <si>
    <t xml:space="preserve">         Fit Up Nozzles / Manholes to Shell &amp;Roof</t>
  </si>
  <si>
    <t xml:space="preserve">         Fit Up Roof Structure </t>
  </si>
  <si>
    <t xml:space="preserve">         Fit Up External / Internal Attachments</t>
  </si>
  <si>
    <t xml:space="preserve">         Final Inspection</t>
  </si>
  <si>
    <t xml:space="preserve">         NDT (RT, PT, MT, UT, VT)</t>
  </si>
  <si>
    <t xml:space="preserve">         Oil Leak Test</t>
  </si>
  <si>
    <t xml:space="preserve">         Vacuum &amp; Pad Test</t>
  </si>
  <si>
    <t xml:space="preserve">      Hydrostatic Test</t>
  </si>
  <si>
    <t xml:space="preserve">         Calibration certificate</t>
  </si>
  <si>
    <t xml:space="preserve">         Hydrostatic test</t>
  </si>
  <si>
    <t xml:space="preserve">      Surface Preparation &amp; painting inspection </t>
  </si>
  <si>
    <t xml:space="preserve">         Paint Material Insp.</t>
  </si>
  <si>
    <t xml:space="preserve">         Surface Preparation</t>
  </si>
  <si>
    <t xml:space="preserve">         Painting Inspection</t>
  </si>
  <si>
    <t xml:space="preserve">       Name plate</t>
  </si>
  <si>
    <t xml:space="preserve">   Potable Tank (TK-2209)</t>
  </si>
  <si>
    <t xml:space="preserve">         Raw Material Inspection</t>
  </si>
  <si>
    <t xml:space="preserve">         Welding Consumable</t>
  </si>
  <si>
    <t xml:space="preserve">      Inspection During Fabrication</t>
  </si>
  <si>
    <t xml:space="preserve">         Marking, Cutting, Edge Preparation</t>
  </si>
  <si>
    <t xml:space="preserve">         Rolling</t>
  </si>
  <si>
    <t xml:space="preserve">         Structure part Fabrication</t>
  </si>
  <si>
    <t xml:space="preserve">         Fit up</t>
  </si>
  <si>
    <t xml:space="preserve">         NDT after welding</t>
  </si>
  <si>
    <t xml:space="preserve">      Final Visual &amp; Dimensional</t>
  </si>
  <si>
    <t xml:space="preserve">         Final Visual and Dimensional Inspection</t>
  </si>
  <si>
    <t xml:space="preserve">         Draining &amp; Drying</t>
  </si>
  <si>
    <t xml:space="preserve">      Surface Preparation &amp; painting inspection</t>
  </si>
  <si>
    <t xml:space="preserve">         Name Plate Check</t>
  </si>
  <si>
    <t xml:space="preserve">         Packing &amp; Shipping Inspection</t>
  </si>
  <si>
    <t>INSPECTION RELEASE NOTE</t>
  </si>
  <si>
    <t xml:space="preserve">   Release Note</t>
  </si>
  <si>
    <t>INSPECTION CERTIFICATE</t>
  </si>
  <si>
    <t xml:space="preserve">   Inspection Certificate</t>
  </si>
  <si>
    <t>FINAL DATA BOOK</t>
  </si>
  <si>
    <t xml:space="preserve">         Raw Material Inspection </t>
  </si>
  <si>
    <t>PIM</t>
  </si>
  <si>
    <t xml:space="preserve"> </t>
  </si>
  <si>
    <t xml:space="preserve"> Final Document Preparation     </t>
  </si>
  <si>
    <r>
      <rPr>
        <b/>
        <sz val="16"/>
        <rFont val="B Nazanin"/>
        <charset val="178"/>
      </rPr>
      <t>خرید پکیج کولرهای هوایی ایستگاه تقویت فشار گاز بینک</t>
    </r>
    <r>
      <rPr>
        <b/>
        <sz val="16"/>
        <rFont val="Arial"/>
        <family val="2"/>
      </rPr>
      <t xml:space="preserve">
</t>
    </r>
    <r>
      <rPr>
        <b/>
        <sz val="16"/>
        <rFont val="Times New Roman"/>
        <family val="1"/>
        <scheme val="major"/>
      </rPr>
      <t>(قرارداد BK-HD-GCS-CO-0026_00)</t>
    </r>
  </si>
  <si>
    <t>General/ Management</t>
  </si>
  <si>
    <t>1.4.1.1.1</t>
  </si>
  <si>
    <t xml:space="preserve">   VENDOR PRINT INDEX &amp; SCHEDULE (VPIS)</t>
  </si>
  <si>
    <t>1.4.1.1.2</t>
  </si>
  <si>
    <t xml:space="preserve">   WORK BEAKDOWN STRUCTURE</t>
  </si>
  <si>
    <t>1.4.1.1.3</t>
  </si>
  <si>
    <t xml:space="preserve">   TIME SCHEDULE</t>
  </si>
  <si>
    <t>1.4.1.1.4</t>
  </si>
  <si>
    <t xml:space="preserve">   FINAL VENDOR DATA BOOK INDEX</t>
  </si>
  <si>
    <t>1.4.1.1.5</t>
  </si>
  <si>
    <t xml:space="preserve">   SUB VENDOR LIST</t>
  </si>
  <si>
    <t>1.4.1.1.6</t>
  </si>
  <si>
    <t xml:space="preserve">   SPARE PART LIST</t>
  </si>
  <si>
    <t>1.4.1.1.7</t>
  </si>
  <si>
    <t xml:space="preserve">   FINAL VENDOR DATA BOOK</t>
  </si>
  <si>
    <t>Procedure/Plan</t>
  </si>
  <si>
    <t>1.4.1.2.1</t>
  </si>
  <si>
    <t xml:space="preserve">   INSPECTION &amp; TEST PLAN (ITP)</t>
  </si>
  <si>
    <t>1.4.1.2.2</t>
  </si>
  <si>
    <t xml:space="preserve">   FABRICATION PROCEDURE</t>
  </si>
  <si>
    <t>1.4.1.2.3</t>
  </si>
  <si>
    <t xml:space="preserve">   WPS &amp; PQR</t>
  </si>
  <si>
    <t>1.4.1.2.4</t>
  </si>
  <si>
    <t xml:space="preserve">   NDT PROCEDURE</t>
  </si>
  <si>
    <t>1.4.1.2.5</t>
  </si>
  <si>
    <t xml:space="preserve">   WELDING REPAIR PROCEDURE</t>
  </si>
  <si>
    <t>1.4.1.2.6</t>
  </si>
  <si>
    <t xml:space="preserve">   VACUUM &amp; OIL LEAK TEST PROCEDURE</t>
  </si>
  <si>
    <t>1.4.1.2.7</t>
  </si>
  <si>
    <t xml:space="preserve">   HYDROSTATIC TEST PROCEDURE</t>
  </si>
  <si>
    <t>1.4.1.2.8</t>
  </si>
  <si>
    <t xml:space="preserve">   BLASTING, PAINTING AND LINING PROCEDURE</t>
  </si>
  <si>
    <t>1.4.1.3.1</t>
  </si>
  <si>
    <t xml:space="preserve">   Calculation</t>
  </si>
  <si>
    <t>1.4.1.3.1.1</t>
  </si>
  <si>
    <t xml:space="preserve">      MECHANICAL CALCULATION BOOK FOR ELEVATED POTABLE WATER TANK (TK-2209)</t>
  </si>
  <si>
    <t>1.4.1.3.2</t>
  </si>
  <si>
    <t xml:space="preserve">   Drawing</t>
  </si>
  <si>
    <t>1.4.1.3.2.1</t>
  </si>
  <si>
    <t xml:space="preserve">      GENERAL ARRANGEMENT FOR ELEVATED POTABLE WATER TANK (TK-2209)</t>
  </si>
  <si>
    <t>1.4.1.3.2.2</t>
  </si>
  <si>
    <t xml:space="preserve">      DETAIL DRAWING FOR ELEVATED POTABLE WATER TANK (TK-2209)</t>
  </si>
  <si>
    <t>1.4.1.3.2.3</t>
  </si>
  <si>
    <t xml:space="preserve">      NAME PLATE DETAIL DRAWING FOR ELEVATED POTABLE WATER TANK (TK-2209)</t>
  </si>
  <si>
    <t>1.4.1.4.1</t>
  </si>
  <si>
    <t>1.4.1.4.2</t>
  </si>
  <si>
    <t>Fire Water Tanks (TK-2301 A/B)</t>
  </si>
  <si>
    <t>1.4.1.5.1</t>
  </si>
  <si>
    <t>1.4.1.5.1.1</t>
  </si>
  <si>
    <t xml:space="preserve">      MECHANICAL CALCULATION BOOK FOR FIRE WATER TANKS (TK-2301 A/B)</t>
  </si>
  <si>
    <t>1.4.1.5.1.2</t>
  </si>
  <si>
    <t xml:space="preserve">      ROOF STRUCTURE CALCULATION FOR FIRE WATER TANKS (TK-2301 A/B)</t>
  </si>
  <si>
    <t>1.4.1.5.2</t>
  </si>
  <si>
    <t>1.4.1.5.2.1</t>
  </si>
  <si>
    <t xml:space="preserve">      GENERAL ARRANGEMENT FOR FIRE WATER TANKS (TK-2301 A/B)</t>
  </si>
  <si>
    <t>1.4.1.5.2.2</t>
  </si>
  <si>
    <t xml:space="preserve">      DETAIL DRAWINGS FOR FIRE WATER TANKS (TK-2301 A/B)</t>
  </si>
  <si>
    <t>1.4.1.5.2.3</t>
  </si>
  <si>
    <t xml:space="preserve">      NAME PLATE DETAIL DRAWING FOR FIRE WATER TANKS (TK-2301 A/B)</t>
  </si>
  <si>
    <t>MECHANICAL CALCULATION BOOK FOR LEAN GLYCOL STORAGE TANK (TK-2102)</t>
  </si>
  <si>
    <t>GENERAL ARRANGEMENT FOR FLEAN GLYCOL STORAGE TANK (TK-2102)</t>
  </si>
  <si>
    <t>DETAIL DRAWING FOR LEAN GLYCOL STORAGE TANK (TK-2102)</t>
  </si>
  <si>
    <t>NAME PLATE DETAIL DRAWING FOR LEAN GLYCOL STORAGE TANK (TK-2102)</t>
  </si>
  <si>
    <t>1.4.1.4.1.1</t>
  </si>
  <si>
    <t>1.4.1.4.2.1</t>
  </si>
  <si>
    <t>1.4.1.4.2.2</t>
  </si>
  <si>
    <t>1.4.1.4.2.3</t>
  </si>
  <si>
    <t>1.5.1.1.1</t>
  </si>
  <si>
    <t>1.5.1.1.2</t>
  </si>
  <si>
    <t>1.5.1.2.1</t>
  </si>
  <si>
    <t>1.5.1.2.2</t>
  </si>
  <si>
    <t>1.5.1.2.3</t>
  </si>
  <si>
    <t>1.5.1.2.4</t>
  </si>
  <si>
    <t>1.5.1.3.1</t>
  </si>
  <si>
    <t>1.5.1.4.1</t>
  </si>
  <si>
    <t>1.5.1.4.2</t>
  </si>
  <si>
    <t>1.5.1.4.3</t>
  </si>
  <si>
    <t>1.5.1.4.4</t>
  </si>
  <si>
    <t>1.5.1.4.5</t>
  </si>
  <si>
    <t>1.5.1.4.6</t>
  </si>
  <si>
    <t>1.5.1.4.7</t>
  </si>
  <si>
    <t>1.5.1.4.8</t>
  </si>
  <si>
    <t>1.5.1.4.9</t>
  </si>
  <si>
    <t>1.5.1.4.10</t>
  </si>
  <si>
    <t>1.5.1.4.11</t>
  </si>
  <si>
    <t>1.5.1.5.1</t>
  </si>
  <si>
    <t>1.5.1.5.2</t>
  </si>
  <si>
    <t>1.5.1.6.1</t>
  </si>
  <si>
    <t>1.5.1.6.2</t>
  </si>
  <si>
    <t>1.5.1.6.3</t>
  </si>
  <si>
    <t>1.5.1.6.4</t>
  </si>
  <si>
    <t>1.5.1.7.1</t>
  </si>
  <si>
    <t>1.5.2.1.1</t>
  </si>
  <si>
    <t>1.5.2.1.2</t>
  </si>
  <si>
    <t>1.5.2.2.1</t>
  </si>
  <si>
    <t>1.5.2.2.2</t>
  </si>
  <si>
    <t>1.5.2.2.3</t>
  </si>
  <si>
    <t>1.5.2.2.4</t>
  </si>
  <si>
    <t>1.5.2.2.5</t>
  </si>
  <si>
    <t>1.5.2.2.6</t>
  </si>
  <si>
    <t>1.5.2.3.1</t>
  </si>
  <si>
    <t>1.5.2.4.1</t>
  </si>
  <si>
    <t>1.5.2.4.2</t>
  </si>
  <si>
    <t>1.5.2.4.3</t>
  </si>
  <si>
    <t>1.5.2.5.1</t>
  </si>
  <si>
    <t>1.5.2.5.2</t>
  </si>
  <si>
    <t>1.5.2.5.3</t>
  </si>
  <si>
    <t>1.5.2.5.4</t>
  </si>
  <si>
    <t>1.5.2.6.1</t>
  </si>
  <si>
    <t>1.5.2.6.2</t>
  </si>
  <si>
    <t>Advanced Payment Date</t>
  </si>
  <si>
    <t>Effective Date</t>
  </si>
  <si>
    <t>شماره صفحه: 1 از5</t>
  </si>
  <si>
    <t>شماره صفحه: 2 از5</t>
  </si>
  <si>
    <t>شماره صفحه: 3  از5</t>
  </si>
  <si>
    <t>NOV. 2024</t>
  </si>
  <si>
    <t>خرید مخازن ذخیره ایستگاه تقویت فشار گاز بینک
(قرارداد BK-HD-GCS-CO-0026_00)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</si>
  <si>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 </t>
    </r>
  </si>
  <si>
    <r>
      <rPr>
        <b/>
        <sz val="22"/>
        <rFont val="B Nazanin"/>
        <charset val="178"/>
      </rPr>
      <t>خرید مخازن ذخیره ایستگاه تقویت فشار گاز بینک</t>
    </r>
    <r>
      <rPr>
        <b/>
        <sz val="22"/>
        <rFont val="Arial"/>
        <family val="2"/>
      </rPr>
      <t xml:space="preserve">
</t>
    </r>
    <r>
      <rPr>
        <b/>
        <sz val="22"/>
        <rFont val="Times New Roman"/>
        <family val="1"/>
        <scheme val="major"/>
      </rPr>
      <t>(قرارداد BK-HD-GCS-CO-0026_00)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</si>
</sst>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"/>
    <numFmt numFmtId="165" formatCode="[$-409]d\-mmm\-yy;@"/>
    <numFmt numFmtId="166" formatCode="0.000%"/>
  </numFmts>
  <fonts count="74" x14ac:knownFonts="1">
    <font>
      <sz val="10"/>
      <color rgb="FF000000"/>
      <name val="Times New Roman"/>
      <charset val="204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Arial"/>
      <family val="2"/>
      <scheme val="minor"/>
    </font>
    <font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24"/>
      <name val="B Zar"/>
      <charset val="178"/>
    </font>
    <font>
      <b/>
      <sz val="14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20"/>
      <name val="B Zar"/>
      <charset val="178"/>
    </font>
    <font>
      <b/>
      <sz val="24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b/>
      <sz val="15"/>
      <name val="Arial"/>
      <family val="2"/>
    </font>
    <font>
      <sz val="11"/>
      <color rgb="FF000000"/>
      <name val="Times New Roman"/>
      <family val="1"/>
    </font>
    <font>
      <sz val="11"/>
      <color theme="1"/>
      <name val="B Nazanin"/>
      <charset val="178"/>
    </font>
    <font>
      <b/>
      <sz val="18"/>
      <name val="Times New Roman"/>
      <family val="1"/>
      <scheme val="major"/>
    </font>
    <font>
      <b/>
      <sz val="16"/>
      <color theme="1"/>
      <name val="Times New Roman"/>
      <family val="1"/>
      <scheme val="major"/>
    </font>
    <font>
      <sz val="10"/>
      <color rgb="FF000000"/>
      <name val="Times New Roman"/>
      <family val="1"/>
      <scheme val="major"/>
    </font>
    <font>
      <sz val="11"/>
      <color rgb="FF000000"/>
      <name val="Times New Roman"/>
      <family val="1"/>
      <scheme val="major"/>
    </font>
    <font>
      <b/>
      <sz val="20"/>
      <name val="B Nazanin"/>
      <charset val="178"/>
    </font>
    <font>
      <sz val="12"/>
      <color rgb="FF000000"/>
      <name val="Times New Roman"/>
      <family val="1"/>
    </font>
    <font>
      <sz val="9"/>
      <color rgb="FF363636"/>
      <name val="Segoe UI"/>
      <family val="2"/>
    </font>
    <font>
      <sz val="18"/>
      <color theme="1"/>
      <name val="Arial"/>
      <family val="2"/>
      <charset val="178"/>
      <scheme val="minor"/>
    </font>
    <font>
      <b/>
      <sz val="22"/>
      <name val="B Zar"/>
      <charset val="178"/>
    </font>
    <font>
      <b/>
      <sz val="22"/>
      <name val="Arial"/>
      <family val="2"/>
      <charset val="178"/>
    </font>
    <font>
      <b/>
      <sz val="22"/>
      <name val="B Nazanin"/>
      <charset val="178"/>
    </font>
    <font>
      <b/>
      <sz val="22"/>
      <name val="Arial"/>
      <family val="2"/>
    </font>
    <font>
      <b/>
      <sz val="22"/>
      <name val="Times New Roman"/>
      <family val="1"/>
      <scheme val="major"/>
    </font>
    <font>
      <sz val="16"/>
      <color rgb="FF000000"/>
      <name val="B Nazanin"/>
      <charset val="178"/>
    </font>
    <font>
      <sz val="10.5"/>
      <name val="Arial"/>
      <family val="2"/>
    </font>
    <font>
      <b/>
      <sz val="14"/>
      <color rgb="FF000000"/>
      <name val="B Zar"/>
      <charset val="178"/>
    </font>
    <font>
      <sz val="9"/>
      <color rgb="FF000000"/>
      <name val="Times New Roman"/>
      <family val="1"/>
    </font>
    <font>
      <b/>
      <sz val="16"/>
      <name val="B Zar"/>
      <charset val="178"/>
    </font>
    <font>
      <b/>
      <sz val="16"/>
      <name val="Arial"/>
      <family val="2"/>
      <charset val="178"/>
    </font>
    <font>
      <b/>
      <sz val="16"/>
      <name val="B Nazanin"/>
      <charset val="178"/>
    </font>
    <font>
      <b/>
      <sz val="16"/>
      <name val="Times New Roman"/>
      <family val="1"/>
      <scheme val="major"/>
    </font>
    <font>
      <b/>
      <sz val="10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DA7B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7CBAC"/>
        <bgColor indexed="64"/>
      </patternFill>
    </fill>
    <fill>
      <patternFill patternType="solid">
        <fgColor rgb="FFE1E3E4"/>
        <bgColor indexed="64"/>
      </patternFill>
    </fill>
    <fill>
      <patternFill patternType="solid">
        <fgColor rgb="FFFEE599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1BDD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5D5"/>
        <bgColor indexed="64"/>
      </patternFill>
    </fill>
  </fills>
  <borders count="1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rgb="FFB1BBCC"/>
      </left>
      <right style="thin">
        <color rgb="FFB1BBCC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rgb="FF002060"/>
      </left>
      <right style="hair">
        <color rgb="FF002060"/>
      </right>
      <top style="thin">
        <color indexed="64"/>
      </top>
      <bottom style="hair">
        <color theme="1"/>
      </bottom>
      <diagonal/>
    </border>
    <border>
      <left style="hair">
        <color rgb="FF002060"/>
      </left>
      <right style="hair">
        <color rgb="FF002060"/>
      </right>
      <top style="hair">
        <color theme="1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rgb="FF002060"/>
      </left>
      <right style="hair">
        <color rgb="FF002060"/>
      </right>
      <top/>
      <bottom style="hair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hair">
        <color indexed="64"/>
      </right>
      <top style="hair">
        <color rgb="FF002060"/>
      </top>
      <bottom style="thin">
        <color rgb="FFB1BBCC"/>
      </bottom>
      <diagonal/>
    </border>
    <border>
      <left style="thin">
        <color indexed="64"/>
      </left>
      <right style="hair">
        <color indexed="64"/>
      </right>
      <top/>
      <bottom style="hair">
        <color rgb="FF002060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rgb="FF002060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/>
      <diagonal/>
    </border>
    <border>
      <left style="hair">
        <color theme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 style="thin">
        <color auto="1"/>
      </bottom>
      <diagonal/>
    </border>
    <border>
      <left/>
      <right style="hair">
        <color theme="1"/>
      </right>
      <top style="thin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rgb="FFB1BBCC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rgb="FFB1BBCC"/>
      </bottom>
      <diagonal/>
    </border>
    <border>
      <left style="thin">
        <color auto="1"/>
      </left>
      <right style="hair">
        <color auto="1"/>
      </right>
      <top style="thin">
        <color rgb="FFB1BBCC"/>
      </top>
      <bottom style="thin">
        <color rgb="FFB1BBCC"/>
      </bottom>
      <diagonal/>
    </border>
    <border>
      <left style="hair">
        <color auto="1"/>
      </left>
      <right style="hair">
        <color auto="1"/>
      </right>
      <top style="thin">
        <color rgb="FFB1BBCC"/>
      </top>
      <bottom style="thin">
        <color rgb="FFB1BBCC"/>
      </bottom>
      <diagonal/>
    </border>
    <border>
      <left style="thin">
        <color auto="1"/>
      </left>
      <right style="hair">
        <color auto="1"/>
      </right>
      <top style="thin">
        <color rgb="FFB1BBCC"/>
      </top>
      <bottom/>
      <diagonal/>
    </border>
    <border>
      <left style="hair">
        <color auto="1"/>
      </left>
      <right style="hair">
        <color auto="1"/>
      </right>
      <top style="hair">
        <color theme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rgb="FFB1BBCC"/>
      </bottom>
      <diagonal/>
    </border>
    <border>
      <left style="hair">
        <color auto="1"/>
      </left>
      <right style="hair">
        <color auto="1"/>
      </right>
      <top/>
      <bottom style="hair">
        <color theme="1"/>
      </bottom>
      <diagonal/>
    </border>
    <border>
      <left style="thin">
        <color auto="1"/>
      </left>
      <right style="hair">
        <color auto="1"/>
      </right>
      <top style="thin">
        <color rgb="FFB1BBCC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theme="1"/>
      </top>
      <bottom style="thin">
        <color auto="1"/>
      </bottom>
      <diagonal/>
    </border>
    <border>
      <left style="hair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4" fillId="0" borderId="0"/>
    <xf numFmtId="165" fontId="2" fillId="0" borderId="0"/>
    <xf numFmtId="0" fontId="4" fillId="0" borderId="0"/>
    <xf numFmtId="0" fontId="3" fillId="0" borderId="0"/>
    <xf numFmtId="164" fontId="3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" fillId="0" borderId="0"/>
  </cellStyleXfs>
  <cellXfs count="416">
    <xf numFmtId="0" fontId="0" fillId="0" borderId="0" xfId="0" applyAlignment="1">
      <alignment horizontal="left" vertical="top"/>
    </xf>
    <xf numFmtId="0" fontId="3" fillId="0" borderId="0" xfId="4"/>
    <xf numFmtId="0" fontId="3" fillId="0" borderId="0" xfId="4" applyAlignment="1">
      <alignment horizontal="center"/>
    </xf>
    <xf numFmtId="0" fontId="12" fillId="0" borderId="0" xfId="13" applyFont="1" applyAlignment="1">
      <alignment vertical="center" wrapText="1"/>
    </xf>
    <xf numFmtId="0" fontId="14" fillId="0" borderId="0" xfId="13" applyFont="1" applyAlignment="1">
      <alignment vertical="top" wrapText="1"/>
    </xf>
    <xf numFmtId="0" fontId="3" fillId="0" borderId="0" xfId="13"/>
    <xf numFmtId="0" fontId="20" fillId="0" borderId="0" xfId="13" applyFont="1" applyAlignment="1">
      <alignment vertical="center" readingOrder="1"/>
    </xf>
    <xf numFmtId="0" fontId="20" fillId="0" borderId="0" xfId="13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3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/>
    </xf>
    <xf numFmtId="0" fontId="30" fillId="0" borderId="0" xfId="13" applyFont="1" applyAlignment="1">
      <alignment vertical="center"/>
    </xf>
    <xf numFmtId="0" fontId="27" fillId="0" borderId="32" xfId="13" applyFont="1" applyBorder="1" applyAlignment="1">
      <alignment vertical="center"/>
    </xf>
    <xf numFmtId="0" fontId="27" fillId="0" borderId="12" xfId="13" applyFont="1" applyBorder="1" applyAlignment="1">
      <alignment vertical="center"/>
    </xf>
    <xf numFmtId="0" fontId="27" fillId="0" borderId="9" xfId="13" applyFont="1" applyBorder="1" applyAlignment="1">
      <alignment vertical="center"/>
    </xf>
    <xf numFmtId="0" fontId="27" fillId="0" borderId="23" xfId="13" applyFont="1" applyBorder="1" applyAlignment="1">
      <alignment vertical="center"/>
    </xf>
    <xf numFmtId="0" fontId="30" fillId="0" borderId="0" xfId="13" applyFont="1" applyAlignment="1">
      <alignment vertical="center" wrapText="1"/>
    </xf>
    <xf numFmtId="0" fontId="31" fillId="0" borderId="0" xfId="13" applyFont="1" applyAlignment="1">
      <alignment horizontal="center" vertical="center"/>
    </xf>
    <xf numFmtId="0" fontId="27" fillId="0" borderId="29" xfId="13" applyFont="1" applyBorder="1" applyAlignment="1">
      <alignment vertical="top"/>
    </xf>
    <xf numFmtId="0" fontId="27" fillId="0" borderId="7" xfId="13" applyFont="1" applyBorder="1" applyAlignment="1">
      <alignment vertical="top"/>
    </xf>
    <xf numFmtId="0" fontId="5" fillId="0" borderId="0" xfId="13" applyFont="1" applyAlignment="1">
      <alignment horizontal="center" vertical="center" wrapText="1"/>
    </xf>
    <xf numFmtId="0" fontId="3" fillId="0" borderId="0" xfId="13" applyAlignment="1">
      <alignment horizontal="center" vertical="center"/>
    </xf>
    <xf numFmtId="0" fontId="3" fillId="0" borderId="0" xfId="13" applyAlignment="1">
      <alignment vertical="center"/>
    </xf>
    <xf numFmtId="0" fontId="27" fillId="0" borderId="28" xfId="13" applyFont="1" applyBorder="1" applyAlignment="1">
      <alignment vertical="top"/>
    </xf>
    <xf numFmtId="0" fontId="27" fillId="0" borderId="0" xfId="13" applyFont="1" applyAlignment="1">
      <alignment vertical="top"/>
    </xf>
    <xf numFmtId="0" fontId="5" fillId="0" borderId="0" xfId="13" applyFont="1" applyAlignment="1">
      <alignment vertical="center" wrapText="1"/>
    </xf>
    <xf numFmtId="0" fontId="3" fillId="0" borderId="28" xfId="13" applyBorder="1" applyAlignment="1">
      <alignment vertical="center"/>
    </xf>
    <xf numFmtId="0" fontId="32" fillId="0" borderId="0" xfId="13" applyFont="1" applyAlignment="1">
      <alignment horizontal="left" vertical="top"/>
    </xf>
    <xf numFmtId="17" fontId="33" fillId="0" borderId="0" xfId="13" applyNumberFormat="1" applyFont="1" applyAlignment="1">
      <alignment horizontal="left" vertical="center" wrapText="1"/>
    </xf>
    <xf numFmtId="0" fontId="5" fillId="0" borderId="19" xfId="13" applyFont="1" applyBorder="1" applyAlignment="1">
      <alignment vertical="center" wrapText="1"/>
    </xf>
    <xf numFmtId="0" fontId="3" fillId="0" borderId="28" xfId="13" applyBorder="1"/>
    <xf numFmtId="0" fontId="3" fillId="0" borderId="19" xfId="13" applyBorder="1"/>
    <xf numFmtId="0" fontId="3" fillId="0" borderId="31" xfId="13" applyBorder="1"/>
    <xf numFmtId="0" fontId="3" fillId="0" borderId="25" xfId="13" applyBorder="1"/>
    <xf numFmtId="0" fontId="3" fillId="0" borderId="26" xfId="13" applyBorder="1"/>
    <xf numFmtId="0" fontId="9" fillId="0" borderId="0" xfId="13" applyFont="1"/>
    <xf numFmtId="0" fontId="14" fillId="0" borderId="0" xfId="13" applyFont="1" applyAlignment="1">
      <alignment vertical="center" readingOrder="1"/>
    </xf>
    <xf numFmtId="49" fontId="9" fillId="0" borderId="0" xfId="13" applyNumberFormat="1" applyFont="1" applyAlignment="1">
      <alignment horizontal="left"/>
    </xf>
    <xf numFmtId="1" fontId="35" fillId="0" borderId="0" xfId="13" applyNumberFormat="1" applyFont="1" applyAlignment="1">
      <alignment vertical="center" wrapText="1"/>
    </xf>
    <xf numFmtId="0" fontId="5" fillId="0" borderId="0" xfId="13" applyFont="1" applyAlignment="1">
      <alignment vertical="center"/>
    </xf>
    <xf numFmtId="1" fontId="29" fillId="0" borderId="0" xfId="13" applyNumberFormat="1" applyFont="1" applyAlignment="1">
      <alignment vertical="center"/>
    </xf>
    <xf numFmtId="1" fontId="36" fillId="0" borderId="0" xfId="13" applyNumberFormat="1" applyFont="1" applyAlignment="1">
      <alignment vertical="top"/>
    </xf>
    <xf numFmtId="0" fontId="42" fillId="0" borderId="0" xfId="0" applyFont="1"/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39" fillId="0" borderId="7" xfId="4" applyFont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 wrapText="1"/>
    </xf>
    <xf numFmtId="49" fontId="40" fillId="0" borderId="29" xfId="0" applyNumberFormat="1" applyFont="1" applyBorder="1" applyAlignment="1">
      <alignment horizontal="center" vertical="center" wrapText="1"/>
    </xf>
    <xf numFmtId="0" fontId="3" fillId="0" borderId="0" xfId="4" applyAlignment="1">
      <alignment horizontal="center" vertical="center"/>
    </xf>
    <xf numFmtId="0" fontId="41" fillId="2" borderId="11" xfId="0" applyFont="1" applyFill="1" applyBorder="1" applyAlignment="1">
      <alignment horizontal="center" vertical="center" textRotation="90" wrapText="1"/>
    </xf>
    <xf numFmtId="0" fontId="45" fillId="3" borderId="11" xfId="0" applyFont="1" applyFill="1" applyBorder="1" applyAlignment="1">
      <alignment horizontal="left" vertical="center" wrapText="1"/>
    </xf>
    <xf numFmtId="0" fontId="47" fillId="4" borderId="11" xfId="0" applyFont="1" applyFill="1" applyBorder="1" applyAlignment="1">
      <alignment horizontal="left" vertical="center" wrapText="1"/>
    </xf>
    <xf numFmtId="0" fontId="46" fillId="5" borderId="11" xfId="0" applyFont="1" applyFill="1" applyBorder="1" applyAlignment="1">
      <alignment horizontal="left" vertical="center" wrapText="1"/>
    </xf>
    <xf numFmtId="0" fontId="47" fillId="5" borderId="11" xfId="0" applyFont="1" applyFill="1" applyBorder="1" applyAlignment="1">
      <alignment horizontal="left" vertical="center" wrapText="1"/>
    </xf>
    <xf numFmtId="0" fontId="46" fillId="6" borderId="11" xfId="0" applyFont="1" applyFill="1" applyBorder="1" applyAlignment="1">
      <alignment horizontal="left" vertical="center" wrapText="1"/>
    </xf>
    <xf numFmtId="0" fontId="45" fillId="3" borderId="11" xfId="0" applyFont="1" applyFill="1" applyBorder="1" applyAlignment="1">
      <alignment horizontal="center" vertical="center" wrapText="1"/>
    </xf>
    <xf numFmtId="0" fontId="47" fillId="4" borderId="11" xfId="0" applyFont="1" applyFill="1" applyBorder="1" applyAlignment="1">
      <alignment horizontal="center" vertical="center" wrapText="1"/>
    </xf>
    <xf numFmtId="0" fontId="47" fillId="5" borderId="11" xfId="0" applyFont="1" applyFill="1" applyBorder="1" applyAlignment="1">
      <alignment horizontal="center" vertical="center" wrapText="1"/>
    </xf>
    <xf numFmtId="0" fontId="46" fillId="6" borderId="11" xfId="0" applyFont="1" applyFill="1" applyBorder="1" applyAlignment="1">
      <alignment horizontal="center" vertical="center" wrapText="1"/>
    </xf>
    <xf numFmtId="49" fontId="48" fillId="0" borderId="30" xfId="0" applyNumberFormat="1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left" vertical="center" wrapText="1"/>
    </xf>
    <xf numFmtId="0" fontId="5" fillId="0" borderId="0" xfId="4" applyFont="1"/>
    <xf numFmtId="0" fontId="49" fillId="0" borderId="0" xfId="4" applyFont="1"/>
    <xf numFmtId="0" fontId="0" fillId="11" borderId="0" xfId="0" applyFill="1" applyAlignment="1">
      <alignment horizontal="left" vertical="top"/>
    </xf>
    <xf numFmtId="0" fontId="1" fillId="0" borderId="0" xfId="15"/>
    <xf numFmtId="0" fontId="1" fillId="0" borderId="11" xfId="15" applyBorder="1" applyAlignment="1">
      <alignment horizontal="center" vertical="center"/>
    </xf>
    <xf numFmtId="10" fontId="1" fillId="0" borderId="11" xfId="15" applyNumberFormat="1" applyBorder="1" applyAlignment="1">
      <alignment horizontal="center" vertical="center"/>
    </xf>
    <xf numFmtId="0" fontId="1" fillId="0" borderId="42" xfId="15" applyBorder="1"/>
    <xf numFmtId="0" fontId="1" fillId="0" borderId="43" xfId="15" applyBorder="1"/>
    <xf numFmtId="0" fontId="1" fillId="0" borderId="44" xfId="15" applyBorder="1"/>
    <xf numFmtId="0" fontId="1" fillId="0" borderId="45" xfId="15" applyBorder="1"/>
    <xf numFmtId="0" fontId="1" fillId="0" borderId="46" xfId="15" applyBorder="1"/>
    <xf numFmtId="0" fontId="1" fillId="0" borderId="47" xfId="15" applyBorder="1"/>
    <xf numFmtId="0" fontId="1" fillId="0" borderId="48" xfId="15" applyBorder="1"/>
    <xf numFmtId="0" fontId="1" fillId="0" borderId="49" xfId="15" applyBorder="1"/>
    <xf numFmtId="0" fontId="1" fillId="0" borderId="50" xfId="15" applyBorder="1"/>
    <xf numFmtId="10" fontId="54" fillId="13" borderId="53" xfId="0" applyNumberFormat="1" applyFont="1" applyFill="1" applyBorder="1" applyAlignment="1">
      <alignment horizontal="center" vertical="center"/>
    </xf>
    <xf numFmtId="10" fontId="55" fillId="8" borderId="53" xfId="0" applyNumberFormat="1" applyFont="1" applyFill="1" applyBorder="1" applyAlignment="1">
      <alignment horizontal="center" vertical="center" wrapText="1"/>
    </xf>
    <xf numFmtId="10" fontId="54" fillId="14" borderId="53" xfId="0" applyNumberFormat="1" applyFont="1" applyFill="1" applyBorder="1" applyAlignment="1">
      <alignment horizontal="center" vertical="center"/>
    </xf>
    <xf numFmtId="10" fontId="54" fillId="15" borderId="53" xfId="0" applyNumberFormat="1" applyFont="1" applyFill="1" applyBorder="1" applyAlignment="1">
      <alignment horizontal="center" vertical="center"/>
    </xf>
    <xf numFmtId="10" fontId="54" fillId="11" borderId="55" xfId="0" applyNumberFormat="1" applyFont="1" applyFill="1" applyBorder="1" applyAlignment="1">
      <alignment horizontal="center" vertical="center"/>
    </xf>
    <xf numFmtId="0" fontId="54" fillId="0" borderId="54" xfId="0" applyFont="1" applyBorder="1" applyAlignment="1">
      <alignment horizontal="left" vertical="top"/>
    </xf>
    <xf numFmtId="0" fontId="53" fillId="2" borderId="10" xfId="0" applyFont="1" applyFill="1" applyBorder="1" applyAlignment="1">
      <alignment horizontal="center" vertical="center" textRotation="90" wrapText="1"/>
    </xf>
    <xf numFmtId="0" fontId="53" fillId="2" borderId="11" xfId="0" applyFont="1" applyFill="1" applyBorder="1" applyAlignment="1">
      <alignment horizontal="center" vertical="center" textRotation="90" wrapText="1"/>
    </xf>
    <xf numFmtId="10" fontId="50" fillId="16" borderId="56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 vertical="top"/>
    </xf>
    <xf numFmtId="10" fontId="1" fillId="0" borderId="0" xfId="15" applyNumberFormat="1" applyAlignment="1">
      <alignment horizontal="center" vertical="center"/>
    </xf>
    <xf numFmtId="3" fontId="1" fillId="0" borderId="11" xfId="15" applyNumberFormat="1" applyBorder="1" applyAlignment="1">
      <alignment horizontal="center" vertical="center"/>
    </xf>
    <xf numFmtId="3" fontId="1" fillId="0" borderId="9" xfId="15" applyNumberFormat="1" applyBorder="1" applyAlignment="1">
      <alignment horizontal="center" vertical="center"/>
    </xf>
    <xf numFmtId="0" fontId="51" fillId="19" borderId="11" xfId="15" applyFont="1" applyFill="1" applyBorder="1" applyAlignment="1">
      <alignment horizontal="center" vertical="center"/>
    </xf>
    <xf numFmtId="10" fontId="57" fillId="12" borderId="57" xfId="0" applyNumberFormat="1" applyFont="1" applyFill="1" applyBorder="1" applyAlignment="1">
      <alignment horizontal="center" vertical="center"/>
    </xf>
    <xf numFmtId="10" fontId="57" fillId="12" borderId="58" xfId="0" applyNumberFormat="1" applyFont="1" applyFill="1" applyBorder="1" applyAlignment="1">
      <alignment horizontal="center" vertical="center"/>
    </xf>
    <xf numFmtId="10" fontId="57" fillId="12" borderId="60" xfId="0" applyNumberFormat="1" applyFont="1" applyFill="1" applyBorder="1" applyAlignment="1">
      <alignment horizontal="center" vertical="center"/>
    </xf>
    <xf numFmtId="10" fontId="57" fillId="12" borderId="61" xfId="0" applyNumberFormat="1" applyFont="1" applyFill="1" applyBorder="1" applyAlignment="1">
      <alignment horizontal="center" vertical="center"/>
    </xf>
    <xf numFmtId="10" fontId="57" fillId="13" borderId="60" xfId="0" applyNumberFormat="1" applyFont="1" applyFill="1" applyBorder="1" applyAlignment="1">
      <alignment horizontal="center" vertical="center"/>
    </xf>
    <xf numFmtId="10" fontId="50" fillId="17" borderId="59" xfId="0" applyNumberFormat="1" applyFont="1" applyFill="1" applyBorder="1" applyAlignment="1">
      <alignment horizontal="center" vertical="center" wrapText="1"/>
    </xf>
    <xf numFmtId="10" fontId="57" fillId="0" borderId="60" xfId="0" applyNumberFormat="1" applyFont="1" applyBorder="1" applyAlignment="1">
      <alignment horizontal="center" vertical="center"/>
    </xf>
    <xf numFmtId="10" fontId="57" fillId="0" borderId="61" xfId="0" applyNumberFormat="1" applyFont="1" applyBorder="1" applyAlignment="1">
      <alignment horizontal="center" vertical="center"/>
    </xf>
    <xf numFmtId="10" fontId="57" fillId="14" borderId="60" xfId="0" applyNumberFormat="1" applyFont="1" applyFill="1" applyBorder="1" applyAlignment="1">
      <alignment horizontal="center" vertical="center"/>
    </xf>
    <xf numFmtId="10" fontId="57" fillId="15" borderId="60" xfId="0" applyNumberFormat="1" applyFont="1" applyFill="1" applyBorder="1" applyAlignment="1">
      <alignment horizontal="center" vertical="center"/>
    </xf>
    <xf numFmtId="10" fontId="57" fillId="8" borderId="60" xfId="0" applyNumberFormat="1" applyFont="1" applyFill="1" applyBorder="1" applyAlignment="1">
      <alignment horizontal="center" vertical="center" wrapText="1"/>
    </xf>
    <xf numFmtId="10" fontId="57" fillId="11" borderId="60" xfId="0" applyNumberFormat="1" applyFont="1" applyFill="1" applyBorder="1" applyAlignment="1">
      <alignment horizontal="center" vertical="center"/>
    </xf>
    <xf numFmtId="0" fontId="57" fillId="0" borderId="60" xfId="0" applyFont="1" applyBorder="1" applyAlignment="1">
      <alignment horizontal="left" vertical="top"/>
    </xf>
    <xf numFmtId="0" fontId="57" fillId="0" borderId="61" xfId="0" applyFont="1" applyBorder="1" applyAlignment="1">
      <alignment horizontal="left" vertical="top"/>
    </xf>
    <xf numFmtId="3" fontId="0" fillId="0" borderId="0" xfId="0" applyNumberFormat="1" applyAlignment="1">
      <alignment horizontal="left" vertical="top"/>
    </xf>
    <xf numFmtId="10" fontId="50" fillId="16" borderId="62" xfId="0" applyNumberFormat="1" applyFont="1" applyFill="1" applyBorder="1" applyAlignment="1">
      <alignment horizontal="center" vertical="center" wrapText="1"/>
    </xf>
    <xf numFmtId="10" fontId="57" fillId="12" borderId="63" xfId="0" applyNumberFormat="1" applyFont="1" applyFill="1" applyBorder="1" applyAlignment="1">
      <alignment horizontal="center" vertical="center"/>
    </xf>
    <xf numFmtId="0" fontId="57" fillId="0" borderId="63" xfId="0" applyFont="1" applyBorder="1" applyAlignment="1">
      <alignment horizontal="left" vertical="top"/>
    </xf>
    <xf numFmtId="10" fontId="50" fillId="16" borderId="64" xfId="0" applyNumberFormat="1" applyFont="1" applyFill="1" applyBorder="1" applyAlignment="1">
      <alignment horizontal="center" vertical="center" wrapText="1"/>
    </xf>
    <xf numFmtId="10" fontId="50" fillId="7" borderId="65" xfId="0" applyNumberFormat="1" applyFont="1" applyFill="1" applyBorder="1" applyAlignment="1">
      <alignment horizontal="center" vertical="center" wrapText="1"/>
    </xf>
    <xf numFmtId="10" fontId="50" fillId="17" borderId="65" xfId="0" applyNumberFormat="1" applyFont="1" applyFill="1" applyBorder="1" applyAlignment="1">
      <alignment horizontal="center" vertical="center" wrapText="1"/>
    </xf>
    <xf numFmtId="10" fontId="50" fillId="9" borderId="65" xfId="0" applyNumberFormat="1" applyFont="1" applyFill="1" applyBorder="1" applyAlignment="1">
      <alignment horizontal="center" vertical="center" wrapText="1"/>
    </xf>
    <xf numFmtId="10" fontId="50" fillId="5" borderId="65" xfId="0" applyNumberFormat="1" applyFont="1" applyFill="1" applyBorder="1" applyAlignment="1">
      <alignment horizontal="center" vertical="center" wrapText="1"/>
    </xf>
    <xf numFmtId="10" fontId="50" fillId="6" borderId="65" xfId="0" applyNumberFormat="1" applyFont="1" applyFill="1" applyBorder="1" applyAlignment="1">
      <alignment horizontal="center" vertical="center" wrapText="1"/>
    </xf>
    <xf numFmtId="10" fontId="50" fillId="10" borderId="65" xfId="0" applyNumberFormat="1" applyFont="1" applyFill="1" applyBorder="1" applyAlignment="1">
      <alignment horizontal="center" vertical="center" wrapText="1"/>
    </xf>
    <xf numFmtId="10" fontId="50" fillId="17" borderId="60" xfId="0" applyNumberFormat="1" applyFont="1" applyFill="1" applyBorder="1" applyAlignment="1">
      <alignment horizontal="center" vertical="center" wrapText="1"/>
    </xf>
    <xf numFmtId="166" fontId="50" fillId="9" borderId="65" xfId="0" applyNumberFormat="1" applyFont="1" applyFill="1" applyBorder="1" applyAlignment="1">
      <alignment horizontal="center" vertical="center" wrapText="1"/>
    </xf>
    <xf numFmtId="0" fontId="50" fillId="16" borderId="66" xfId="0" applyFont="1" applyFill="1" applyBorder="1" applyAlignment="1">
      <alignment horizontal="left" vertical="center" wrapText="1"/>
    </xf>
    <xf numFmtId="0" fontId="50" fillId="7" borderId="67" xfId="0" applyFont="1" applyFill="1" applyBorder="1" applyAlignment="1">
      <alignment horizontal="left" vertical="center" wrapText="1"/>
    </xf>
    <xf numFmtId="0" fontId="50" fillId="17" borderId="63" xfId="0" applyFont="1" applyFill="1" applyBorder="1" applyAlignment="1">
      <alignment horizontal="left" vertical="center" wrapText="1"/>
    </xf>
    <xf numFmtId="0" fontId="50" fillId="9" borderId="67" xfId="0" applyFont="1" applyFill="1" applyBorder="1" applyAlignment="1">
      <alignment horizontal="left" vertical="center" wrapText="1"/>
    </xf>
    <xf numFmtId="0" fontId="50" fillId="17" borderId="67" xfId="0" applyFont="1" applyFill="1" applyBorder="1" applyAlignment="1">
      <alignment horizontal="left" vertical="center" wrapText="1"/>
    </xf>
    <xf numFmtId="0" fontId="50" fillId="5" borderId="67" xfId="0" applyFont="1" applyFill="1" applyBorder="1" applyAlignment="1">
      <alignment horizontal="left" vertical="center" wrapText="1"/>
    </xf>
    <xf numFmtId="0" fontId="50" fillId="6" borderId="67" xfId="0" applyFont="1" applyFill="1" applyBorder="1" applyAlignment="1">
      <alignment horizontal="left" vertical="center" wrapText="1"/>
    </xf>
    <xf numFmtId="0" fontId="50" fillId="10" borderId="67" xfId="0" applyFont="1" applyFill="1" applyBorder="1" applyAlignment="1">
      <alignment horizontal="left" vertical="center" wrapText="1"/>
    </xf>
    <xf numFmtId="0" fontId="64" fillId="0" borderId="7" xfId="4" applyFont="1" applyBorder="1" applyAlignment="1">
      <alignment horizontal="center" vertical="center"/>
    </xf>
    <xf numFmtId="49" fontId="65" fillId="0" borderId="51" xfId="0" applyNumberFormat="1" applyFont="1" applyBorder="1" applyAlignment="1">
      <alignment horizontal="center" vertical="center" wrapText="1"/>
    </xf>
    <xf numFmtId="0" fontId="50" fillId="7" borderId="68" xfId="0" applyFont="1" applyFill="1" applyBorder="1" applyAlignment="1">
      <alignment horizontal="left" vertical="center" wrapText="1"/>
    </xf>
    <xf numFmtId="10" fontId="50" fillId="7" borderId="69" xfId="0" applyNumberFormat="1" applyFont="1" applyFill="1" applyBorder="1" applyAlignment="1">
      <alignment horizontal="center" vertical="center" wrapText="1"/>
    </xf>
    <xf numFmtId="49" fontId="67" fillId="0" borderId="52" xfId="0" applyNumberFormat="1" applyFont="1" applyBorder="1" applyAlignment="1">
      <alignment horizontal="center" vertical="center" wrapText="1"/>
    </xf>
    <xf numFmtId="0" fontId="53" fillId="2" borderId="40" xfId="0" applyFont="1" applyFill="1" applyBorder="1" applyAlignment="1">
      <alignment horizontal="center" vertical="center" textRotation="90" wrapText="1"/>
    </xf>
    <xf numFmtId="0" fontId="50" fillId="7" borderId="72" xfId="0" applyFont="1" applyFill="1" applyBorder="1" applyAlignment="1">
      <alignment horizontal="left" vertical="center" wrapText="1"/>
    </xf>
    <xf numFmtId="0" fontId="50" fillId="17" borderId="72" xfId="0" applyFont="1" applyFill="1" applyBorder="1" applyAlignment="1">
      <alignment horizontal="left" vertical="center" wrapText="1"/>
    </xf>
    <xf numFmtId="0" fontId="50" fillId="9" borderId="72" xfId="0" applyFont="1" applyFill="1" applyBorder="1" applyAlignment="1">
      <alignment horizontal="left" vertical="center" wrapText="1"/>
    </xf>
    <xf numFmtId="0" fontId="50" fillId="5" borderId="72" xfId="0" applyFont="1" applyFill="1" applyBorder="1" applyAlignment="1">
      <alignment horizontal="left" vertical="center" wrapText="1"/>
    </xf>
    <xf numFmtId="0" fontId="50" fillId="6" borderId="72" xfId="0" applyFont="1" applyFill="1" applyBorder="1" applyAlignment="1">
      <alignment horizontal="left" vertical="center" wrapText="1"/>
    </xf>
    <xf numFmtId="0" fontId="50" fillId="10" borderId="72" xfId="0" applyFont="1" applyFill="1" applyBorder="1" applyAlignment="1">
      <alignment horizontal="left" vertical="center" wrapText="1"/>
    </xf>
    <xf numFmtId="0" fontId="46" fillId="10" borderId="72" xfId="0" applyFont="1" applyFill="1" applyBorder="1" applyAlignment="1">
      <alignment horizontal="left" vertical="center" wrapText="1"/>
    </xf>
    <xf numFmtId="0" fontId="50" fillId="7" borderId="73" xfId="0" applyFont="1" applyFill="1" applyBorder="1" applyAlignment="1">
      <alignment horizontal="left" vertical="center" wrapText="1"/>
    </xf>
    <xf numFmtId="0" fontId="50" fillId="16" borderId="74" xfId="0" applyFont="1" applyFill="1" applyBorder="1" applyAlignment="1">
      <alignment horizontal="left" vertical="center" wrapText="1"/>
    </xf>
    <xf numFmtId="0" fontId="57" fillId="0" borderId="65" xfId="0" applyFont="1" applyBorder="1" applyAlignment="1">
      <alignment horizontal="left" vertical="top"/>
    </xf>
    <xf numFmtId="10" fontId="57" fillId="0" borderId="65" xfId="0" applyNumberFormat="1" applyFont="1" applyBorder="1" applyAlignment="1">
      <alignment horizontal="center" vertical="center"/>
    </xf>
    <xf numFmtId="0" fontId="57" fillId="0" borderId="76" xfId="0" applyFont="1" applyBorder="1" applyAlignment="1">
      <alignment horizontal="left" vertical="top"/>
    </xf>
    <xf numFmtId="0" fontId="68" fillId="0" borderId="78" xfId="0" applyFont="1" applyBorder="1" applyAlignment="1">
      <alignment vertical="center" wrapText="1" readingOrder="2"/>
    </xf>
    <xf numFmtId="0" fontId="68" fillId="0" borderId="77" xfId="0" applyFont="1" applyBorder="1" applyAlignment="1">
      <alignment vertical="center" wrapText="1" readingOrder="2"/>
    </xf>
    <xf numFmtId="0" fontId="53" fillId="2" borderId="8" xfId="0" applyFont="1" applyFill="1" applyBorder="1" applyAlignment="1">
      <alignment horizontal="center" vertical="center" textRotation="90" wrapText="1"/>
    </xf>
    <xf numFmtId="0" fontId="0" fillId="12" borderId="0" xfId="0" applyFill="1" applyAlignment="1">
      <alignment horizontal="left" vertical="top"/>
    </xf>
    <xf numFmtId="10" fontId="50" fillId="12" borderId="56" xfId="0" applyNumberFormat="1" applyFont="1" applyFill="1" applyBorder="1" applyAlignment="1">
      <alignment horizontal="center" vertical="center" wrapText="1"/>
    </xf>
    <xf numFmtId="10" fontId="55" fillId="22" borderId="53" xfId="0" applyNumberFormat="1" applyFont="1" applyFill="1" applyBorder="1" applyAlignment="1">
      <alignment horizontal="center" vertical="center" wrapText="1"/>
    </xf>
    <xf numFmtId="0" fontId="11" fillId="17" borderId="79" xfId="0" applyFont="1" applyFill="1" applyBorder="1" applyAlignment="1">
      <alignment horizontal="left" vertical="center" wrapText="1"/>
    </xf>
    <xf numFmtId="10" fontId="0" fillId="12" borderId="81" xfId="0" applyNumberFormat="1" applyFill="1" applyBorder="1" applyAlignment="1">
      <alignment horizontal="center" vertical="center"/>
    </xf>
    <xf numFmtId="10" fontId="0" fillId="12" borderId="82" xfId="0" applyNumberFormat="1" applyFill="1" applyBorder="1" applyAlignment="1">
      <alignment horizontal="center" vertical="center"/>
    </xf>
    <xf numFmtId="0" fontId="51" fillId="19" borderId="40" xfId="15" applyFont="1" applyFill="1" applyBorder="1" applyAlignment="1">
      <alignment horizontal="center" vertical="center"/>
    </xf>
    <xf numFmtId="0" fontId="51" fillId="19" borderId="39" xfId="15" applyFont="1" applyFill="1" applyBorder="1" applyAlignment="1">
      <alignment horizontal="center" vertical="center"/>
    </xf>
    <xf numFmtId="3" fontId="0" fillId="12" borderId="0" xfId="0" applyNumberFormat="1" applyFill="1" applyAlignment="1">
      <alignment horizontal="left" vertical="top"/>
    </xf>
    <xf numFmtId="10" fontId="46" fillId="21" borderId="80" xfId="0" applyNumberFormat="1" applyFont="1" applyFill="1" applyBorder="1" applyAlignment="1">
      <alignment horizontal="center" vertical="center" wrapText="1"/>
    </xf>
    <xf numFmtId="10" fontId="46" fillId="20" borderId="80" xfId="0" applyNumberFormat="1" applyFont="1" applyFill="1" applyBorder="1" applyAlignment="1">
      <alignment horizontal="center" vertical="center" wrapText="1"/>
    </xf>
    <xf numFmtId="10" fontId="11" fillId="17" borderId="80" xfId="0" applyNumberFormat="1" applyFont="1" applyFill="1" applyBorder="1" applyAlignment="1">
      <alignment horizontal="center" vertical="center" wrapText="1"/>
    </xf>
    <xf numFmtId="10" fontId="46" fillId="9" borderId="80" xfId="0" applyNumberFormat="1" applyFont="1" applyFill="1" applyBorder="1" applyAlignment="1">
      <alignment horizontal="center" vertical="center" wrapText="1"/>
    </xf>
    <xf numFmtId="166" fontId="46" fillId="9" borderId="80" xfId="0" applyNumberFormat="1" applyFont="1" applyFill="1" applyBorder="1" applyAlignment="1">
      <alignment horizontal="center" vertical="center" wrapText="1"/>
    </xf>
    <xf numFmtId="0" fontId="72" fillId="0" borderId="85" xfId="4" applyFont="1" applyBorder="1" applyAlignment="1">
      <alignment horizontal="center" vertical="center"/>
    </xf>
    <xf numFmtId="10" fontId="54" fillId="14" borderId="55" xfId="0" applyNumberFormat="1" applyFont="1" applyFill="1" applyBorder="1" applyAlignment="1">
      <alignment horizontal="center" vertical="center"/>
    </xf>
    <xf numFmtId="0" fontId="46" fillId="23" borderId="54" xfId="0" applyFont="1" applyFill="1" applyBorder="1" applyAlignment="1">
      <alignment horizontal="left" vertical="center" wrapText="1"/>
    </xf>
    <xf numFmtId="10" fontId="0" fillId="12" borderId="87" xfId="0" applyNumberFormat="1" applyFill="1" applyBorder="1" applyAlignment="1">
      <alignment horizontal="center" vertical="center"/>
    </xf>
    <xf numFmtId="10" fontId="46" fillId="21" borderId="89" xfId="0" applyNumberFormat="1" applyFont="1" applyFill="1" applyBorder="1" applyAlignment="1">
      <alignment horizontal="center" vertical="center" wrapText="1"/>
    </xf>
    <xf numFmtId="10" fontId="46" fillId="9" borderId="90" xfId="0" applyNumberFormat="1" applyFont="1" applyFill="1" applyBorder="1" applyAlignment="1">
      <alignment horizontal="center" vertical="center" wrapText="1"/>
    </xf>
    <xf numFmtId="10" fontId="46" fillId="9" borderId="86" xfId="0" applyNumberFormat="1" applyFont="1" applyFill="1" applyBorder="1" applyAlignment="1">
      <alignment horizontal="center" vertical="center" wrapText="1"/>
    </xf>
    <xf numFmtId="10" fontId="46" fillId="23" borderId="91" xfId="0" applyNumberFormat="1" applyFont="1" applyFill="1" applyBorder="1" applyAlignment="1">
      <alignment horizontal="center" vertical="center" wrapText="1"/>
    </xf>
    <xf numFmtId="10" fontId="46" fillId="21" borderId="92" xfId="0" applyNumberFormat="1" applyFont="1" applyFill="1" applyBorder="1" applyAlignment="1">
      <alignment horizontal="center" vertical="center" wrapText="1"/>
    </xf>
    <xf numFmtId="10" fontId="46" fillId="20" borderId="92" xfId="0" applyNumberFormat="1" applyFont="1" applyFill="1" applyBorder="1" applyAlignment="1">
      <alignment horizontal="center" vertical="center" wrapText="1"/>
    </xf>
    <xf numFmtId="10" fontId="11" fillId="17" borderId="92" xfId="0" applyNumberFormat="1" applyFont="1" applyFill="1" applyBorder="1" applyAlignment="1">
      <alignment horizontal="center" vertical="center" wrapText="1"/>
    </xf>
    <xf numFmtId="10" fontId="46" fillId="9" borderId="92" xfId="0" applyNumberFormat="1" applyFont="1" applyFill="1" applyBorder="1" applyAlignment="1">
      <alignment horizontal="center" vertical="center" wrapText="1"/>
    </xf>
    <xf numFmtId="10" fontId="46" fillId="9" borderId="93" xfId="0" applyNumberFormat="1" applyFont="1" applyFill="1" applyBorder="1" applyAlignment="1">
      <alignment horizontal="center" vertical="center" wrapText="1"/>
    </xf>
    <xf numFmtId="10" fontId="46" fillId="23" borderId="94" xfId="0" applyNumberFormat="1" applyFont="1" applyFill="1" applyBorder="1" applyAlignment="1">
      <alignment horizontal="center" vertical="center" wrapText="1"/>
    </xf>
    <xf numFmtId="10" fontId="46" fillId="9" borderId="88" xfId="0" applyNumberFormat="1" applyFont="1" applyFill="1" applyBorder="1" applyAlignment="1">
      <alignment horizontal="center" vertical="center" wrapText="1"/>
    </xf>
    <xf numFmtId="10" fontId="46" fillId="20" borderId="95" xfId="0" applyNumberFormat="1" applyFont="1" applyFill="1" applyBorder="1" applyAlignment="1">
      <alignment horizontal="center" vertical="center" wrapText="1"/>
    </xf>
    <xf numFmtId="10" fontId="46" fillId="20" borderId="96" xfId="0" applyNumberFormat="1" applyFont="1" applyFill="1" applyBorder="1" applyAlignment="1">
      <alignment horizontal="center" vertical="center" wrapText="1"/>
    </xf>
    <xf numFmtId="10" fontId="0" fillId="12" borderId="97" xfId="0" applyNumberFormat="1" applyFill="1" applyBorder="1" applyAlignment="1">
      <alignment horizontal="center" vertical="center"/>
    </xf>
    <xf numFmtId="10" fontId="46" fillId="23" borderId="98" xfId="0" applyNumberFormat="1" applyFont="1" applyFill="1" applyBorder="1" applyAlignment="1">
      <alignment horizontal="center" vertical="center" wrapText="1"/>
    </xf>
    <xf numFmtId="0" fontId="47" fillId="10" borderId="99" xfId="0" applyFont="1" applyFill="1" applyBorder="1" applyAlignment="1">
      <alignment horizontal="left" vertical="center" wrapText="1"/>
    </xf>
    <xf numFmtId="0" fontId="45" fillId="12" borderId="100" xfId="0" applyFont="1" applyFill="1" applyBorder="1" applyAlignment="1">
      <alignment horizontal="left" vertical="center"/>
    </xf>
    <xf numFmtId="0" fontId="46" fillId="21" borderId="101" xfId="0" applyFont="1" applyFill="1" applyBorder="1" applyAlignment="1">
      <alignment horizontal="left" vertical="center" wrapText="1"/>
    </xf>
    <xf numFmtId="0" fontId="50" fillId="21" borderId="102" xfId="0" applyFont="1" applyFill="1" applyBorder="1" applyAlignment="1">
      <alignment horizontal="left" vertical="center" wrapText="1"/>
    </xf>
    <xf numFmtId="0" fontId="46" fillId="21" borderId="60" xfId="0" applyFont="1" applyFill="1" applyBorder="1" applyAlignment="1">
      <alignment horizontal="left" vertical="center" wrapText="1"/>
    </xf>
    <xf numFmtId="0" fontId="47" fillId="20" borderId="101" xfId="0" applyFont="1" applyFill="1" applyBorder="1" applyAlignment="1">
      <alignment horizontal="left" vertical="center" wrapText="1"/>
    </xf>
    <xf numFmtId="0" fontId="46" fillId="20" borderId="60" xfId="0" applyFont="1" applyFill="1" applyBorder="1" applyAlignment="1">
      <alignment horizontal="left" vertical="center" wrapText="1"/>
    </xf>
    <xf numFmtId="0" fontId="73" fillId="17" borderId="101" xfId="0" applyFont="1" applyFill="1" applyBorder="1" applyAlignment="1">
      <alignment horizontal="left" vertical="center" wrapText="1"/>
    </xf>
    <xf numFmtId="0" fontId="11" fillId="17" borderId="60" xfId="0" applyFont="1" applyFill="1" applyBorder="1" applyAlignment="1">
      <alignment horizontal="left" vertical="center" wrapText="1"/>
    </xf>
    <xf numFmtId="0" fontId="46" fillId="9" borderId="101" xfId="0" applyFont="1" applyFill="1" applyBorder="1" applyAlignment="1">
      <alignment horizontal="left" vertical="center" wrapText="1"/>
    </xf>
    <xf numFmtId="0" fontId="46" fillId="9" borderId="60" xfId="0" applyFont="1" applyFill="1" applyBorder="1" applyAlignment="1">
      <alignment horizontal="left" vertical="center" wrapText="1"/>
    </xf>
    <xf numFmtId="0" fontId="47" fillId="9" borderId="103" xfId="0" applyFont="1" applyFill="1" applyBorder="1" applyAlignment="1">
      <alignment horizontal="left" vertical="center" wrapText="1"/>
    </xf>
    <xf numFmtId="0" fontId="46" fillId="9" borderId="104" xfId="0" applyFont="1" applyFill="1" applyBorder="1" applyAlignment="1">
      <alignment horizontal="left" vertical="center" wrapText="1"/>
    </xf>
    <xf numFmtId="0" fontId="46" fillId="23" borderId="105" xfId="0" applyFont="1" applyFill="1" applyBorder="1" applyAlignment="1">
      <alignment horizontal="left" vertical="center" wrapText="1"/>
    </xf>
    <xf numFmtId="0" fontId="46" fillId="23" borderId="106" xfId="0" applyFont="1" applyFill="1" applyBorder="1" applyAlignment="1">
      <alignment horizontal="left" vertical="center" wrapText="1"/>
    </xf>
    <xf numFmtId="0" fontId="47" fillId="9" borderId="107" xfId="0" applyFont="1" applyFill="1" applyBorder="1" applyAlignment="1">
      <alignment horizontal="left" vertical="center" wrapText="1"/>
    </xf>
    <xf numFmtId="0" fontId="46" fillId="9" borderId="108" xfId="0" applyFont="1" applyFill="1" applyBorder="1" applyAlignment="1">
      <alignment horizontal="left" vertical="center" wrapText="1"/>
    </xf>
    <xf numFmtId="0" fontId="46" fillId="23" borderId="101" xfId="0" applyFont="1" applyFill="1" applyBorder="1" applyAlignment="1">
      <alignment horizontal="left" vertical="center" wrapText="1"/>
    </xf>
    <xf numFmtId="0" fontId="46" fillId="23" borderId="102" xfId="0" applyFont="1" applyFill="1" applyBorder="1" applyAlignment="1">
      <alignment horizontal="left" vertical="center" wrapText="1"/>
    </xf>
    <xf numFmtId="0" fontId="47" fillId="9" borderId="101" xfId="0" applyFont="1" applyFill="1" applyBorder="1" applyAlignment="1">
      <alignment horizontal="left" vertical="center" wrapText="1"/>
    </xf>
    <xf numFmtId="0" fontId="46" fillId="20" borderId="101" xfId="0" applyFont="1" applyFill="1" applyBorder="1" applyAlignment="1">
      <alignment horizontal="left" vertical="center" wrapText="1"/>
    </xf>
    <xf numFmtId="0" fontId="50" fillId="21" borderId="101" xfId="0" applyFont="1" applyFill="1" applyBorder="1" applyAlignment="1">
      <alignment horizontal="left" vertical="center" wrapText="1"/>
    </xf>
    <xf numFmtId="0" fontId="50" fillId="21" borderId="60" xfId="0" applyFont="1" applyFill="1" applyBorder="1" applyAlignment="1">
      <alignment horizontal="left" vertical="center" wrapText="1"/>
    </xf>
    <xf numFmtId="0" fontId="50" fillId="20" borderId="101" xfId="0" applyFont="1" applyFill="1" applyBorder="1" applyAlignment="1">
      <alignment horizontal="left" vertical="center" wrapText="1"/>
    </xf>
    <xf numFmtId="0" fontId="50" fillId="20" borderId="60" xfId="0" applyFont="1" applyFill="1" applyBorder="1" applyAlignment="1">
      <alignment horizontal="left" vertical="center" wrapText="1"/>
    </xf>
    <xf numFmtId="0" fontId="11" fillId="17" borderId="101" xfId="0" applyFont="1" applyFill="1" applyBorder="1" applyAlignment="1">
      <alignment horizontal="left" vertical="center" wrapText="1"/>
    </xf>
    <xf numFmtId="0" fontId="11" fillId="9" borderId="101" xfId="0" applyFont="1" applyFill="1" applyBorder="1" applyAlignment="1">
      <alignment horizontal="left" vertical="center" wrapText="1"/>
    </xf>
    <xf numFmtId="0" fontId="11" fillId="9" borderId="60" xfId="0" applyFont="1" applyFill="1" applyBorder="1" applyAlignment="1">
      <alignment horizontal="left" vertical="center" wrapText="1"/>
    </xf>
    <xf numFmtId="0" fontId="50" fillId="9" borderId="101" xfId="0" applyFont="1" applyFill="1" applyBorder="1" applyAlignment="1">
      <alignment horizontal="left" vertical="center" wrapText="1"/>
    </xf>
    <xf numFmtId="0" fontId="68" fillId="17" borderId="101" xfId="0" applyFont="1" applyFill="1" applyBorder="1" applyAlignment="1">
      <alignment horizontal="left" vertical="center" wrapText="1"/>
    </xf>
    <xf numFmtId="0" fontId="11" fillId="20" borderId="101" xfId="0" applyFont="1" applyFill="1" applyBorder="1" applyAlignment="1">
      <alignment horizontal="left" vertical="center" wrapText="1"/>
    </xf>
    <xf numFmtId="0" fontId="46" fillId="20" borderId="109" xfId="0" applyFont="1" applyFill="1" applyBorder="1" applyAlignment="1">
      <alignment horizontal="left" vertical="center" wrapText="1"/>
    </xf>
    <xf numFmtId="0" fontId="50" fillId="20" borderId="110" xfId="0" applyFont="1" applyFill="1" applyBorder="1" applyAlignment="1">
      <alignment horizontal="left" vertical="center" wrapText="1"/>
    </xf>
    <xf numFmtId="0" fontId="46" fillId="20" borderId="111" xfId="0" applyFont="1" applyFill="1" applyBorder="1" applyAlignment="1">
      <alignment horizontal="left" vertical="center" wrapText="1"/>
    </xf>
    <xf numFmtId="0" fontId="51" fillId="19" borderId="11" xfId="15" applyFont="1" applyFill="1" applyBorder="1" applyAlignment="1">
      <alignment horizontal="center" vertical="center"/>
    </xf>
    <xf numFmtId="0" fontId="59" fillId="0" borderId="4" xfId="15" applyFont="1" applyBorder="1" applyAlignment="1">
      <alignment horizontal="center" vertical="center"/>
    </xf>
    <xf numFmtId="0" fontId="51" fillId="19" borderId="40" xfId="15" applyFont="1" applyFill="1" applyBorder="1" applyAlignment="1">
      <alignment horizontal="center" vertical="center" wrapText="1"/>
    </xf>
    <xf numFmtId="0" fontId="51" fillId="19" borderId="39" xfId="15" applyFont="1" applyFill="1" applyBorder="1" applyAlignment="1">
      <alignment horizontal="center" vertical="center" wrapText="1"/>
    </xf>
    <xf numFmtId="0" fontId="51" fillId="19" borderId="40" xfId="15" applyFont="1" applyFill="1" applyBorder="1" applyAlignment="1">
      <alignment horizontal="center" vertical="center"/>
    </xf>
    <xf numFmtId="0" fontId="51" fillId="19" borderId="39" xfId="15" applyFont="1" applyFill="1" applyBorder="1" applyAlignment="1">
      <alignment horizontal="center" vertical="center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0" fontId="27" fillId="0" borderId="0" xfId="13" applyFont="1" applyAlignment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1" fontId="27" fillId="0" borderId="22" xfId="13" applyNumberFormat="1" applyFont="1" applyBorder="1" applyAlignment="1">
      <alignment horizontal="center" vertical="center"/>
    </xf>
    <xf numFmtId="17" fontId="14" fillId="0" borderId="7" xfId="13" applyNumberFormat="1" applyFont="1" applyBorder="1" applyAlignment="1">
      <alignment horizontal="left" vertical="center" wrapText="1"/>
    </xf>
    <xf numFmtId="17" fontId="14" fillId="0" borderId="20" xfId="13" applyNumberFormat="1" applyFont="1" applyBorder="1" applyAlignment="1">
      <alignment horizontal="left" vertical="center" wrapText="1"/>
    </xf>
    <xf numFmtId="1" fontId="27" fillId="0" borderId="18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1" fontId="29" fillId="0" borderId="11" xfId="13" applyNumberFormat="1" applyFont="1" applyBorder="1" applyAlignment="1">
      <alignment horizontal="center" vertical="center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49" fontId="28" fillId="0" borderId="18" xfId="13" applyNumberFormat="1" applyFont="1" applyBorder="1" applyAlignment="1">
      <alignment horizontal="center" vertical="center"/>
    </xf>
    <xf numFmtId="49" fontId="28" fillId="0" borderId="11" xfId="13" applyNumberFormat="1" applyFont="1" applyBorder="1" applyAlignment="1">
      <alignment horizontal="center" vertical="center"/>
    </xf>
    <xf numFmtId="1" fontId="28" fillId="0" borderId="6" xfId="13" applyNumberFormat="1" applyFont="1" applyBorder="1" applyAlignment="1">
      <alignment horizontal="center" vertical="center"/>
    </xf>
    <xf numFmtId="1" fontId="28" fillId="0" borderId="7" xfId="13" applyNumberFormat="1" applyFont="1" applyBorder="1" applyAlignment="1">
      <alignment horizontal="center" vertical="center"/>
    </xf>
    <xf numFmtId="1" fontId="28" fillId="0" borderId="8" xfId="13" applyNumberFormat="1" applyFont="1" applyBorder="1" applyAlignment="1">
      <alignment horizontal="center" vertical="center"/>
    </xf>
    <xf numFmtId="1" fontId="28" fillId="0" borderId="3" xfId="13" applyNumberFormat="1" applyFont="1" applyBorder="1" applyAlignment="1">
      <alignment horizontal="center" vertical="center"/>
    </xf>
    <xf numFmtId="1" fontId="28" fillId="0" borderId="4" xfId="13" applyNumberFormat="1" applyFont="1" applyBorder="1" applyAlignment="1">
      <alignment horizontal="center" vertical="center"/>
    </xf>
    <xf numFmtId="1" fontId="28" fillId="0" borderId="5" xfId="13" applyNumberFormat="1" applyFont="1" applyBorder="1" applyAlignment="1">
      <alignment horizontal="center" vertical="center"/>
    </xf>
    <xf numFmtId="1" fontId="66" fillId="0" borderId="6" xfId="13" applyNumberFormat="1" applyFont="1" applyBorder="1" applyAlignment="1">
      <alignment horizontal="center" vertical="center"/>
    </xf>
    <xf numFmtId="1" fontId="66" fillId="0" borderId="7" xfId="13" applyNumberFormat="1" applyFont="1" applyBorder="1" applyAlignment="1">
      <alignment horizontal="center" vertical="center"/>
    </xf>
    <xf numFmtId="1" fontId="66" fillId="0" borderId="8" xfId="13" applyNumberFormat="1" applyFont="1" applyBorder="1" applyAlignment="1">
      <alignment horizontal="center" vertical="center"/>
    </xf>
    <xf numFmtId="1" fontId="66" fillId="0" borderId="3" xfId="13" applyNumberFormat="1" applyFont="1" applyBorder="1" applyAlignment="1">
      <alignment horizontal="center" vertical="center"/>
    </xf>
    <xf numFmtId="1" fontId="66" fillId="0" borderId="4" xfId="13" applyNumberFormat="1" applyFont="1" applyBorder="1" applyAlignment="1">
      <alignment horizontal="center" vertical="center"/>
    </xf>
    <xf numFmtId="1" fontId="66" fillId="0" borderId="5" xfId="13" applyNumberFormat="1" applyFont="1" applyBorder="1" applyAlignment="1">
      <alignment horizontal="center" vertical="center"/>
    </xf>
    <xf numFmtId="1" fontId="3" fillId="0" borderId="6" xfId="13" applyNumberFormat="1" applyBorder="1" applyAlignment="1">
      <alignment horizontal="center" vertical="center"/>
    </xf>
    <xf numFmtId="1" fontId="3" fillId="0" borderId="7" xfId="13" applyNumberFormat="1" applyBorder="1" applyAlignment="1">
      <alignment horizontal="center" vertical="center"/>
    </xf>
    <xf numFmtId="1" fontId="3" fillId="0" borderId="20" xfId="13" applyNumberFormat="1" applyBorder="1" applyAlignment="1">
      <alignment horizontal="center" vertical="center"/>
    </xf>
    <xf numFmtId="1" fontId="3" fillId="0" borderId="3" xfId="13" applyNumberFormat="1" applyBorder="1" applyAlignment="1">
      <alignment horizontal="center" vertical="center"/>
    </xf>
    <xf numFmtId="1" fontId="3" fillId="0" borderId="4" xfId="13" applyNumberFormat="1" applyBorder="1" applyAlignment="1">
      <alignment horizontal="center" vertical="center"/>
    </xf>
    <xf numFmtId="1" fontId="3" fillId="0" borderId="21" xfId="13" applyNumberFormat="1" applyBorder="1" applyAlignment="1">
      <alignment horizontal="center" vertical="center"/>
    </xf>
    <xf numFmtId="165" fontId="28" fillId="0" borderId="6" xfId="13" applyNumberFormat="1" applyFont="1" applyBorder="1" applyAlignment="1">
      <alignment horizontal="center" vertical="center"/>
    </xf>
    <xf numFmtId="165" fontId="28" fillId="0" borderId="7" xfId="13" applyNumberFormat="1" applyFont="1" applyBorder="1" applyAlignment="1">
      <alignment horizontal="center" vertical="center"/>
    </xf>
    <xf numFmtId="165" fontId="28" fillId="0" borderId="8" xfId="13" applyNumberFormat="1" applyFont="1" applyBorder="1" applyAlignment="1">
      <alignment horizontal="center" vertical="center"/>
    </xf>
    <xf numFmtId="165" fontId="28" fillId="0" borderId="3" xfId="13" applyNumberFormat="1" applyFont="1" applyBorder="1" applyAlignment="1">
      <alignment horizontal="center" vertical="center"/>
    </xf>
    <xf numFmtId="165" fontId="28" fillId="0" borderId="4" xfId="13" applyNumberFormat="1" applyFont="1" applyBorder="1" applyAlignment="1">
      <alignment horizontal="center" vertical="center"/>
    </xf>
    <xf numFmtId="165" fontId="28" fillId="0" borderId="5" xfId="13" applyNumberFormat="1" applyFont="1" applyBorder="1" applyAlignment="1">
      <alignment horizontal="center" vertical="center"/>
    </xf>
    <xf numFmtId="1" fontId="29" fillId="0" borderId="22" xfId="13" applyNumberFormat="1" applyFont="1" applyBorder="1" applyAlignment="1">
      <alignment horizontal="center" vertical="center"/>
    </xf>
    <xf numFmtId="1" fontId="24" fillId="0" borderId="29" xfId="13" applyNumberFormat="1" applyFont="1" applyBorder="1" applyAlignment="1">
      <alignment horizontal="center" vertical="center" wrapText="1"/>
    </xf>
    <xf numFmtId="1" fontId="24" fillId="0" borderId="7" xfId="13" applyNumberFormat="1" applyFont="1" applyBorder="1" applyAlignment="1">
      <alignment horizontal="center" vertical="center" wrapText="1"/>
    </xf>
    <xf numFmtId="1" fontId="24" fillId="0" borderId="20" xfId="13" applyNumberFormat="1" applyFont="1" applyBorder="1" applyAlignment="1">
      <alignment horizontal="center" vertical="center" wrapText="1"/>
    </xf>
    <xf numFmtId="1" fontId="24" fillId="0" borderId="28" xfId="13" applyNumberFormat="1" applyFont="1" applyBorder="1" applyAlignment="1">
      <alignment horizontal="center" vertical="center" wrapText="1"/>
    </xf>
    <xf numFmtId="1" fontId="24" fillId="0" borderId="0" xfId="13" applyNumberFormat="1" applyFont="1" applyAlignment="1">
      <alignment horizontal="center" vertical="center" wrapText="1"/>
    </xf>
    <xf numFmtId="1" fontId="24" fillId="0" borderId="19" xfId="13" applyNumberFormat="1" applyFont="1" applyBorder="1" applyAlignment="1">
      <alignment horizontal="center" vertical="center" wrapText="1"/>
    </xf>
    <xf numFmtId="1" fontId="24" fillId="0" borderId="30" xfId="13" applyNumberFormat="1" applyFont="1" applyBorder="1" applyAlignment="1">
      <alignment horizontal="center" vertical="center" wrapText="1"/>
    </xf>
    <xf numFmtId="1" fontId="24" fillId="0" borderId="4" xfId="13" applyNumberFormat="1" applyFont="1" applyBorder="1" applyAlignment="1">
      <alignment horizontal="center" vertical="center" wrapText="1"/>
    </xf>
    <xf numFmtId="1" fontId="24" fillId="0" borderId="21" xfId="13" applyNumberFormat="1" applyFont="1" applyBorder="1" applyAlignment="1">
      <alignment horizontal="center" vertical="center" wrapText="1"/>
    </xf>
    <xf numFmtId="1" fontId="28" fillId="0" borderId="18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0" fontId="3" fillId="0" borderId="36" xfId="13" applyBorder="1" applyAlignment="1">
      <alignment horizontal="center" vertical="center"/>
    </xf>
    <xf numFmtId="0" fontId="3" fillId="0" borderId="37" xfId="13" applyBorder="1" applyAlignment="1">
      <alignment horizontal="center" vertical="center"/>
    </xf>
    <xf numFmtId="49" fontId="3" fillId="0" borderId="36" xfId="13" quotePrefix="1" applyNumberFormat="1" applyBorder="1" applyAlignment="1">
      <alignment horizontal="center" vertical="center"/>
    </xf>
    <xf numFmtId="49" fontId="3" fillId="0" borderId="24" xfId="13" quotePrefix="1" applyNumberFormat="1" applyBorder="1" applyAlignment="1">
      <alignment horizontal="center" vertical="center"/>
    </xf>
    <xf numFmtId="49" fontId="3" fillId="0" borderId="37" xfId="13" quotePrefix="1" applyNumberFormat="1" applyBorder="1" applyAlignment="1">
      <alignment horizontal="center" vertical="center"/>
    </xf>
    <xf numFmtId="0" fontId="3" fillId="0" borderId="24" xfId="13" applyBorder="1" applyAlignment="1">
      <alignment horizontal="center" vertical="center"/>
    </xf>
    <xf numFmtId="49" fontId="21" fillId="0" borderId="0" xfId="13" applyNumberFormat="1" applyFont="1" applyAlignment="1">
      <alignment horizontal="center"/>
    </xf>
    <xf numFmtId="1" fontId="22" fillId="0" borderId="13" xfId="13" applyNumberFormat="1" applyFont="1" applyBorder="1" applyAlignment="1">
      <alignment horizontal="center" vertical="center" wrapText="1"/>
    </xf>
    <xf numFmtId="1" fontId="22" fillId="0" borderId="14" xfId="13" applyNumberFormat="1" applyFont="1" applyBorder="1" applyAlignment="1">
      <alignment horizontal="center" vertical="center" wrapText="1"/>
    </xf>
    <xf numFmtId="1" fontId="22" fillId="0" borderId="33" xfId="13" applyNumberFormat="1" applyFont="1" applyBorder="1" applyAlignment="1">
      <alignment horizontal="center" vertical="center" wrapText="1"/>
    </xf>
    <xf numFmtId="1" fontId="22" fillId="0" borderId="18" xfId="13" applyNumberFormat="1" applyFont="1" applyBorder="1" applyAlignment="1">
      <alignment horizontal="center" vertical="center" wrapText="1"/>
    </xf>
    <xf numFmtId="1" fontId="22" fillId="0" borderId="11" xfId="13" applyNumberFormat="1" applyFont="1" applyBorder="1" applyAlignment="1">
      <alignment horizontal="center" vertical="center" wrapText="1"/>
    </xf>
    <xf numFmtId="1" fontId="22" fillId="0" borderId="22" xfId="13" applyNumberFormat="1" applyFont="1" applyBorder="1" applyAlignment="1">
      <alignment horizontal="center" vertical="center" wrapText="1"/>
    </xf>
    <xf numFmtId="49" fontId="3" fillId="0" borderId="36" xfId="13" applyNumberFormat="1" applyBorder="1" applyAlignment="1">
      <alignment horizontal="center" vertical="center"/>
    </xf>
    <xf numFmtId="49" fontId="3" fillId="0" borderId="37" xfId="13" applyNumberFormat="1" applyBorder="1" applyAlignment="1">
      <alignment horizontal="center" vertical="center"/>
    </xf>
    <xf numFmtId="0" fontId="12" fillId="0" borderId="27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8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12" fillId="0" borderId="30" xfId="13" applyFont="1" applyBorder="1" applyAlignment="1">
      <alignment horizontal="center" vertical="center" wrapText="1"/>
    </xf>
    <xf numFmtId="0" fontId="12" fillId="0" borderId="4" xfId="13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 wrapText="1"/>
    </xf>
    <xf numFmtId="0" fontId="14" fillId="0" borderId="15" xfId="13" applyFont="1" applyBorder="1" applyAlignment="1">
      <alignment horizontal="left" vertical="top" wrapText="1"/>
    </xf>
    <xf numFmtId="0" fontId="15" fillId="0" borderId="16" xfId="14" applyBorder="1"/>
    <xf numFmtId="0" fontId="15" fillId="0" borderId="17" xfId="14" applyBorder="1"/>
    <xf numFmtId="0" fontId="15" fillId="0" borderId="2" xfId="14" applyBorder="1"/>
    <xf numFmtId="0" fontId="15" fillId="0" borderId="0" xfId="14"/>
    <xf numFmtId="0" fontId="15" fillId="0" borderId="19" xfId="14" applyBorder="1"/>
    <xf numFmtId="0" fontId="15" fillId="0" borderId="3" xfId="14" applyBorder="1"/>
    <xf numFmtId="0" fontId="15" fillId="0" borderId="4" xfId="14" applyBorder="1"/>
    <xf numFmtId="0" fontId="15" fillId="0" borderId="21" xfId="14" applyBorder="1"/>
    <xf numFmtId="0" fontId="14" fillId="0" borderId="6" xfId="13" applyFont="1" applyBorder="1" applyAlignment="1">
      <alignment horizontal="center" vertical="center" wrapText="1"/>
    </xf>
    <xf numFmtId="0" fontId="16" fillId="0" borderId="7" xfId="13" applyFont="1" applyBorder="1" applyAlignment="1">
      <alignment horizontal="center" vertical="center" wrapText="1"/>
    </xf>
    <xf numFmtId="0" fontId="16" fillId="0" borderId="8" xfId="13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0" fontId="16" fillId="0" borderId="4" xfId="13" applyFont="1" applyBorder="1" applyAlignment="1">
      <alignment horizontal="center" vertical="center" wrapText="1"/>
    </xf>
    <xf numFmtId="0" fontId="16" fillId="0" borderId="5" xfId="13" applyFont="1" applyBorder="1" applyAlignment="1">
      <alignment horizontal="center" vertical="center" wrapText="1"/>
    </xf>
    <xf numFmtId="0" fontId="17" fillId="0" borderId="29" xfId="13" applyFont="1" applyBorder="1" applyAlignment="1">
      <alignment horizontal="right" vertical="center"/>
    </xf>
    <xf numFmtId="0" fontId="18" fillId="0" borderId="7" xfId="13" applyFont="1" applyBorder="1" applyAlignment="1">
      <alignment horizontal="right" vertical="center"/>
    </xf>
    <xf numFmtId="0" fontId="18" fillId="0" borderId="8" xfId="13" applyFont="1" applyBorder="1" applyAlignment="1">
      <alignment horizontal="right" vertical="center"/>
    </xf>
    <xf numFmtId="0" fontId="17" fillId="0" borderId="11" xfId="13" applyFont="1" applyBorder="1" applyAlignment="1">
      <alignment horizontal="center" vertical="center"/>
    </xf>
    <xf numFmtId="0" fontId="13" fillId="0" borderId="15" xfId="13" applyFont="1" applyBorder="1" applyAlignment="1">
      <alignment horizontal="center" vertical="center" wrapText="1"/>
    </xf>
    <xf numFmtId="0" fontId="13" fillId="0" borderId="16" xfId="13" applyFont="1" applyBorder="1" applyAlignment="1">
      <alignment horizontal="center" vertical="center" wrapText="1"/>
    </xf>
    <xf numFmtId="0" fontId="13" fillId="0" borderId="34" xfId="13" applyFont="1" applyBorder="1" applyAlignment="1">
      <alignment horizontal="center" vertical="center" wrapText="1"/>
    </xf>
    <xf numFmtId="0" fontId="13" fillId="0" borderId="2" xfId="13" applyFont="1" applyBorder="1" applyAlignment="1">
      <alignment horizontal="center" vertical="center" wrapText="1"/>
    </xf>
    <xf numFmtId="0" fontId="13" fillId="0" borderId="0" xfId="13" applyFont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0" fontId="34" fillId="0" borderId="3" xfId="13" applyFont="1" applyBorder="1" applyAlignment="1">
      <alignment horizontal="center" vertical="center" wrapText="1"/>
    </xf>
    <xf numFmtId="0" fontId="34" fillId="0" borderId="4" xfId="13" applyFont="1" applyBorder="1" applyAlignment="1">
      <alignment horizontal="center" vertical="center" wrapText="1"/>
    </xf>
    <xf numFmtId="0" fontId="34" fillId="0" borderId="5" xfId="13" applyFont="1" applyBorder="1" applyAlignment="1">
      <alignment horizontal="center" vertical="center" wrapText="1"/>
    </xf>
    <xf numFmtId="49" fontId="17" fillId="0" borderId="11" xfId="13" quotePrefix="1" applyNumberFormat="1" applyFont="1" applyBorder="1" applyAlignment="1">
      <alignment horizontal="center" vertical="center"/>
    </xf>
    <xf numFmtId="0" fontId="19" fillId="0" borderId="6" xfId="13" applyFont="1" applyBorder="1" applyAlignment="1">
      <alignment horizontal="center" vertical="center" readingOrder="2"/>
    </xf>
    <xf numFmtId="0" fontId="19" fillId="0" borderId="7" xfId="13" applyFont="1" applyBorder="1" applyAlignment="1">
      <alignment horizontal="center" vertical="center" readingOrder="2"/>
    </xf>
    <xf numFmtId="0" fontId="19" fillId="0" borderId="20" xfId="13" applyFont="1" applyBorder="1" applyAlignment="1">
      <alignment horizontal="center" vertical="center" readingOrder="2"/>
    </xf>
    <xf numFmtId="0" fontId="19" fillId="0" borderId="38" xfId="13" applyFont="1" applyBorder="1" applyAlignment="1">
      <alignment horizontal="center" vertical="center" readingOrder="2"/>
    </xf>
    <xf numFmtId="0" fontId="19" fillId="0" borderId="25" xfId="13" applyFont="1" applyBorder="1" applyAlignment="1">
      <alignment horizontal="center" vertical="center" readingOrder="2"/>
    </xf>
    <xf numFmtId="0" fontId="19" fillId="0" borderId="26" xfId="13" applyFont="1" applyBorder="1" applyAlignment="1">
      <alignment horizontal="center" vertical="center" readingOrder="2"/>
    </xf>
    <xf numFmtId="0" fontId="17" fillId="0" borderId="31" xfId="13" applyFont="1" applyBorder="1" applyAlignment="1">
      <alignment horizontal="center" vertical="center" wrapText="1" readingOrder="2"/>
    </xf>
    <xf numFmtId="0" fontId="17" fillId="0" borderId="25" xfId="13" applyFont="1" applyBorder="1" applyAlignment="1">
      <alignment horizontal="center" vertical="center" wrapText="1" readingOrder="2"/>
    </xf>
    <xf numFmtId="0" fontId="17" fillId="0" borderId="35" xfId="13" applyFont="1" applyBorder="1" applyAlignment="1">
      <alignment horizontal="center" vertical="center" wrapText="1" readingOrder="2"/>
    </xf>
    <xf numFmtId="1" fontId="31" fillId="0" borderId="11" xfId="13" applyNumberFormat="1" applyFont="1" applyBorder="1" applyAlignment="1">
      <alignment horizontal="center" vertical="center"/>
    </xf>
    <xf numFmtId="1" fontId="35" fillId="0" borderId="11" xfId="13" applyNumberFormat="1" applyFont="1" applyBorder="1" applyAlignment="1">
      <alignment horizontal="center" vertical="center" wrapText="1"/>
    </xf>
    <xf numFmtId="1" fontId="31" fillId="0" borderId="11" xfId="13" applyNumberFormat="1" applyFont="1" applyBorder="1" applyAlignment="1">
      <alignment horizontal="center" vertical="center" wrapText="1"/>
    </xf>
    <xf numFmtId="1" fontId="31" fillId="0" borderId="9" xfId="13" applyNumberFormat="1" applyFont="1" applyBorder="1" applyAlignment="1">
      <alignment horizontal="center" vertical="center"/>
    </xf>
    <xf numFmtId="1" fontId="31" fillId="0" borderId="12" xfId="13" applyNumberFormat="1" applyFont="1" applyBorder="1" applyAlignment="1">
      <alignment horizontal="center" vertical="center"/>
    </xf>
    <xf numFmtId="1" fontId="31" fillId="0" borderId="10" xfId="13" applyNumberFormat="1" applyFont="1" applyBorder="1" applyAlignment="1">
      <alignment horizontal="center" vertical="center"/>
    </xf>
    <xf numFmtId="49" fontId="34" fillId="0" borderId="0" xfId="13" applyNumberFormat="1" applyFont="1" applyAlignment="1">
      <alignment horizontal="center"/>
    </xf>
    <xf numFmtId="0" fontId="14" fillId="0" borderId="16" xfId="13" applyFont="1" applyBorder="1" applyAlignment="1">
      <alignment horizontal="left" vertical="top" wrapText="1"/>
    </xf>
    <xf numFmtId="0" fontId="14" fillId="0" borderId="17" xfId="13" applyFont="1" applyBorder="1" applyAlignment="1">
      <alignment horizontal="left" vertical="top" wrapText="1"/>
    </xf>
    <xf numFmtId="0" fontId="14" fillId="0" borderId="2" xfId="13" applyFont="1" applyBorder="1" applyAlignment="1">
      <alignment horizontal="left" vertical="top" wrapText="1"/>
    </xf>
    <xf numFmtId="0" fontId="14" fillId="0" borderId="0" xfId="13" applyFont="1" applyAlignment="1">
      <alignment horizontal="left" vertical="top" wrapText="1"/>
    </xf>
    <xf numFmtId="0" fontId="14" fillId="0" borderId="19" xfId="13" applyFont="1" applyBorder="1" applyAlignment="1">
      <alignment horizontal="left" vertical="top" wrapText="1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0" fontId="17" fillId="0" borderId="70" xfId="13" applyFont="1" applyBorder="1" applyAlignment="1">
      <alignment horizontal="center" vertical="center" wrapText="1" readingOrder="2"/>
    </xf>
    <xf numFmtId="0" fontId="17" fillId="0" borderId="24" xfId="13" applyFont="1" applyBorder="1" applyAlignment="1">
      <alignment horizontal="center" vertical="center" wrapText="1" readingOrder="2"/>
    </xf>
    <xf numFmtId="0" fontId="17" fillId="0" borderId="37" xfId="13" applyFont="1" applyBorder="1" applyAlignment="1">
      <alignment horizontal="center" vertical="center" wrapText="1" readingOrder="2"/>
    </xf>
    <xf numFmtId="0" fontId="38" fillId="0" borderId="11" xfId="4" applyFont="1" applyBorder="1" applyAlignment="1">
      <alignment horizontal="center" vertical="center"/>
    </xf>
    <xf numFmtId="0" fontId="43" fillId="0" borderId="11" xfId="13" applyFont="1" applyBorder="1" applyAlignment="1">
      <alignment horizontal="center" vertical="center" readingOrder="2"/>
    </xf>
    <xf numFmtId="0" fontId="39" fillId="0" borderId="8" xfId="4" applyFont="1" applyBorder="1" applyAlignment="1">
      <alignment horizontal="center" vertical="center"/>
    </xf>
    <xf numFmtId="0" fontId="39" fillId="0" borderId="5" xfId="4" applyFont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38" fillId="0" borderId="11" xfId="4" applyFont="1" applyBorder="1" applyAlignment="1">
      <alignment horizontal="center" vertical="top"/>
    </xf>
    <xf numFmtId="0" fontId="37" fillId="0" borderId="6" xfId="4" applyFont="1" applyBorder="1" applyAlignment="1">
      <alignment horizontal="center" vertical="center" wrapText="1"/>
    </xf>
    <xf numFmtId="0" fontId="37" fillId="0" borderId="2" xfId="4" applyFont="1" applyBorder="1" applyAlignment="1">
      <alignment horizontal="center" vertical="center" wrapText="1"/>
    </xf>
    <xf numFmtId="0" fontId="44" fillId="0" borderId="0" xfId="4" applyFont="1" applyAlignment="1">
      <alignment horizontal="center" vertical="center" wrapText="1"/>
    </xf>
    <xf numFmtId="0" fontId="44" fillId="0" borderId="4" xfId="4" applyFont="1" applyBorder="1" applyAlignment="1">
      <alignment horizontal="center" vertical="center" wrapText="1"/>
    </xf>
    <xf numFmtId="0" fontId="41" fillId="2" borderId="40" xfId="0" applyFont="1" applyFill="1" applyBorder="1" applyAlignment="1">
      <alignment horizontal="center" vertical="center" textRotation="90" wrapText="1"/>
    </xf>
    <xf numFmtId="0" fontId="41" fillId="2" borderId="39" xfId="0" applyFont="1" applyFill="1" applyBorder="1" applyAlignment="1">
      <alignment horizontal="center" vertical="center" textRotation="90" wrapText="1"/>
    </xf>
    <xf numFmtId="0" fontId="53" fillId="2" borderId="4" xfId="0" applyFont="1" applyFill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center" vertical="center" wrapText="1"/>
    </xf>
    <xf numFmtId="0" fontId="38" fillId="0" borderId="6" xfId="4" applyFont="1" applyBorder="1" applyAlignment="1">
      <alignment horizontal="center" vertical="top"/>
    </xf>
    <xf numFmtId="0" fontId="38" fillId="0" borderId="7" xfId="4" applyFont="1" applyBorder="1" applyAlignment="1">
      <alignment horizontal="center" vertical="top"/>
    </xf>
    <xf numFmtId="0" fontId="38" fillId="0" borderId="8" xfId="4" applyFont="1" applyBorder="1" applyAlignment="1">
      <alignment horizontal="center" vertical="top"/>
    </xf>
    <xf numFmtId="0" fontId="38" fillId="0" borderId="2" xfId="4" applyFont="1" applyBorder="1" applyAlignment="1">
      <alignment horizontal="center" vertical="top"/>
    </xf>
    <xf numFmtId="0" fontId="38" fillId="0" borderId="0" xfId="4" applyFont="1" applyAlignment="1">
      <alignment horizontal="center" vertical="top"/>
    </xf>
    <xf numFmtId="0" fontId="38" fillId="0" borderId="1" xfId="4" applyFont="1" applyBorder="1" applyAlignment="1">
      <alignment horizontal="center" vertical="top"/>
    </xf>
    <xf numFmtId="0" fontId="38" fillId="0" borderId="3" xfId="4" applyFont="1" applyBorder="1" applyAlignment="1">
      <alignment horizontal="center" vertical="top"/>
    </xf>
    <xf numFmtId="0" fontId="38" fillId="0" borderId="4" xfId="4" applyFont="1" applyBorder="1" applyAlignment="1">
      <alignment horizontal="center" vertical="top"/>
    </xf>
    <xf numFmtId="0" fontId="38" fillId="0" borderId="5" xfId="4" applyFont="1" applyBorder="1" applyAlignment="1">
      <alignment horizontal="center" vertical="top"/>
    </xf>
    <xf numFmtId="0" fontId="56" fillId="0" borderId="6" xfId="13" applyFont="1" applyBorder="1" applyAlignment="1">
      <alignment horizontal="center" vertical="center" readingOrder="2"/>
    </xf>
    <xf numFmtId="0" fontId="56" fillId="0" borderId="7" xfId="13" applyFont="1" applyBorder="1" applyAlignment="1">
      <alignment horizontal="center" vertical="center" readingOrder="2"/>
    </xf>
    <xf numFmtId="0" fontId="56" fillId="0" borderId="8" xfId="13" applyFont="1" applyBorder="1" applyAlignment="1">
      <alignment horizontal="center" vertical="center" readingOrder="2"/>
    </xf>
    <xf numFmtId="0" fontId="53" fillId="2" borderId="40" xfId="0" applyFont="1" applyFill="1" applyBorder="1" applyAlignment="1">
      <alignment horizontal="center" vertical="center" textRotation="90" wrapText="1"/>
    </xf>
    <xf numFmtId="0" fontId="53" fillId="2" borderId="41" xfId="0" applyFont="1" applyFill="1" applyBorder="1" applyAlignment="1">
      <alignment horizontal="center" vertical="center" textRotation="90" wrapText="1"/>
    </xf>
    <xf numFmtId="0" fontId="53" fillId="2" borderId="39" xfId="0" applyFont="1" applyFill="1" applyBorder="1" applyAlignment="1">
      <alignment horizontal="center" vertical="center" textRotation="90" wrapText="1"/>
    </xf>
    <xf numFmtId="0" fontId="60" fillId="0" borderId="6" xfId="4" applyFont="1" applyBorder="1" applyAlignment="1">
      <alignment horizontal="center" vertical="center" wrapText="1"/>
    </xf>
    <xf numFmtId="0" fontId="60" fillId="0" borderId="2" xfId="4" applyFont="1" applyBorder="1" applyAlignment="1">
      <alignment horizontal="center" vertical="center" wrapText="1"/>
    </xf>
    <xf numFmtId="0" fontId="61" fillId="0" borderId="0" xfId="4" applyFont="1" applyAlignment="1">
      <alignment horizontal="center" vertical="center" wrapText="1"/>
    </xf>
    <xf numFmtId="0" fontId="63" fillId="0" borderId="0" xfId="4" applyFont="1" applyAlignment="1">
      <alignment horizontal="center" vertical="center" wrapText="1"/>
    </xf>
    <xf numFmtId="0" fontId="63" fillId="0" borderId="4" xfId="4" applyFont="1" applyBorder="1" applyAlignment="1">
      <alignment horizontal="center" vertical="center" wrapText="1"/>
    </xf>
    <xf numFmtId="0" fontId="52" fillId="0" borderId="8" xfId="4" applyFont="1" applyBorder="1" applyAlignment="1">
      <alignment horizontal="center" vertical="center"/>
    </xf>
    <xf numFmtId="0" fontId="52" fillId="0" borderId="5" xfId="4" applyFont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 wrapText="1"/>
    </xf>
    <xf numFmtId="0" fontId="58" fillId="18" borderId="71" xfId="0" applyFont="1" applyFill="1" applyBorder="1" applyAlignment="1">
      <alignment horizontal="center" vertical="center" wrapText="1"/>
    </xf>
    <xf numFmtId="0" fontId="58" fillId="18" borderId="75" xfId="0" applyFont="1" applyFill="1" applyBorder="1" applyAlignment="1">
      <alignment horizontal="center" vertical="center" wrapText="1"/>
    </xf>
    <xf numFmtId="0" fontId="53" fillId="2" borderId="3" xfId="0" applyFont="1" applyFill="1" applyBorder="1" applyAlignment="1">
      <alignment horizontal="center" vertical="center" wrapText="1"/>
    </xf>
    <xf numFmtId="0" fontId="53" fillId="2" borderId="40" xfId="0" applyFont="1" applyFill="1" applyBorder="1" applyAlignment="1">
      <alignment horizontal="center" vertical="center" wrapText="1"/>
    </xf>
    <xf numFmtId="0" fontId="53" fillId="2" borderId="39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 wrapText="1"/>
    </xf>
    <xf numFmtId="0" fontId="38" fillId="0" borderId="13" xfId="4" applyFont="1" applyBorder="1" applyAlignment="1">
      <alignment horizontal="center" vertical="center"/>
    </xf>
    <xf numFmtId="0" fontId="38" fillId="0" borderId="18" xfId="4" applyFont="1" applyBorder="1" applyAlignment="1">
      <alignment horizontal="center" vertical="center"/>
    </xf>
    <xf numFmtId="0" fontId="38" fillId="0" borderId="84" xfId="4" applyFont="1" applyBorder="1" applyAlignment="1">
      <alignment horizontal="center" vertical="center"/>
    </xf>
    <xf numFmtId="0" fontId="69" fillId="0" borderId="83" xfId="4" applyFont="1" applyBorder="1" applyAlignment="1">
      <alignment horizontal="center" vertical="center" wrapText="1"/>
    </xf>
    <xf numFmtId="0" fontId="69" fillId="0" borderId="39" xfId="4" applyFont="1" applyBorder="1" applyAlignment="1">
      <alignment horizontal="center" vertical="center" wrapText="1"/>
    </xf>
    <xf numFmtId="0" fontId="38" fillId="0" borderId="15" xfId="4" applyFont="1" applyBorder="1" applyAlignment="1">
      <alignment horizontal="center" vertical="top"/>
    </xf>
    <xf numFmtId="0" fontId="38" fillId="0" borderId="16" xfId="4" applyFont="1" applyBorder="1" applyAlignment="1">
      <alignment horizontal="center" vertical="top"/>
    </xf>
    <xf numFmtId="0" fontId="38" fillId="0" borderId="17" xfId="4" applyFont="1" applyBorder="1" applyAlignment="1">
      <alignment horizontal="center" vertical="top"/>
    </xf>
    <xf numFmtId="0" fontId="38" fillId="0" borderId="19" xfId="4" applyFont="1" applyBorder="1" applyAlignment="1">
      <alignment horizontal="center" vertical="top"/>
    </xf>
    <xf numFmtId="0" fontId="38" fillId="0" borderId="38" xfId="4" applyFont="1" applyBorder="1" applyAlignment="1">
      <alignment horizontal="center" vertical="top"/>
    </xf>
    <xf numFmtId="0" fontId="38" fillId="0" borderId="25" xfId="4" applyFont="1" applyBorder="1" applyAlignment="1">
      <alignment horizontal="center" vertical="top"/>
    </xf>
    <xf numFmtId="0" fontId="38" fillId="0" borderId="26" xfId="4" applyFont="1" applyBorder="1" applyAlignment="1">
      <alignment horizontal="center" vertical="top"/>
    </xf>
    <xf numFmtId="0" fontId="70" fillId="0" borderId="0" xfId="4" applyFont="1" applyAlignment="1">
      <alignment horizontal="center" vertical="center" wrapText="1"/>
    </xf>
    <xf numFmtId="0" fontId="24" fillId="0" borderId="0" xfId="4" applyFont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</cellXfs>
  <cellStyles count="16">
    <cellStyle name="Normal" xfId="0" builtinId="0"/>
    <cellStyle name="Normal 2" xfId="4" xr:uid="{00000000-0005-0000-0000-000001000000}"/>
    <cellStyle name="Normal 2 2" xfId="8" xr:uid="{00000000-0005-0000-0000-000002000000}"/>
    <cellStyle name="Normal 2 2 2" xfId="13" xr:uid="{00000000-0005-0000-0000-000003000000}"/>
    <cellStyle name="Normal 3" xfId="6" xr:uid="{00000000-0005-0000-0000-000004000000}"/>
    <cellStyle name="Normal 4" xfId="7" xr:uid="{00000000-0005-0000-0000-000005000000}"/>
    <cellStyle name="Normal 4 2" xfId="12" xr:uid="{00000000-0005-0000-0000-000006000000}"/>
    <cellStyle name="Normal 5" xfId="10" xr:uid="{00000000-0005-0000-0000-000007000000}"/>
    <cellStyle name="Normal 6" xfId="14" xr:uid="{00000000-0005-0000-0000-000008000000}"/>
    <cellStyle name="Normal 7" xfId="3" xr:uid="{00000000-0005-0000-0000-000009000000}"/>
    <cellStyle name="Normal 7 2" xfId="11" xr:uid="{00000000-0005-0000-0000-00000A000000}"/>
    <cellStyle name="Normal 8" xfId="2" xr:uid="{00000000-0005-0000-0000-00000B000000}"/>
    <cellStyle name="Normal 8 2" xfId="1" xr:uid="{00000000-0005-0000-0000-00000C000000}"/>
    <cellStyle name="Normal 8 2 2" xfId="5" xr:uid="{00000000-0005-0000-0000-00000D000000}"/>
    <cellStyle name="Normal 9" xfId="15" xr:uid="{A652CF6F-A425-4F98-8266-73BFDDE5D8CE}"/>
    <cellStyle name="표준_VENDOR PRINT INDEX_1" xfId="9" xr:uid="{00000000-0005-0000-0000-00000E000000}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  <xdr:twoCellAnchor>
    <xdr:from>
      <xdr:col>29</xdr:col>
      <xdr:colOff>190502</xdr:colOff>
      <xdr:row>0</xdr:row>
      <xdr:rowOff>156882</xdr:rowOff>
    </xdr:from>
    <xdr:to>
      <xdr:col>36</xdr:col>
      <xdr:colOff>11206</xdr:colOff>
      <xdr:row>3</xdr:row>
      <xdr:rowOff>172846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6432178" y="156882"/>
          <a:ext cx="1658469" cy="587464"/>
        </a:xfrm>
        <a:prstGeom prst="rect">
          <a:avLst/>
        </a:prstGeom>
      </xdr:spPr>
    </xdr:pic>
    <xdr:clientData/>
  </xdr:twoCellAnchor>
  <xdr:twoCellAnchor editAs="oneCell">
    <xdr:from>
      <xdr:col>31</xdr:col>
      <xdr:colOff>224118</xdr:colOff>
      <xdr:row>3</xdr:row>
      <xdr:rowOff>156883</xdr:rowOff>
    </xdr:from>
    <xdr:to>
      <xdr:col>33</xdr:col>
      <xdr:colOff>170983</xdr:colOff>
      <xdr:row>4</xdr:row>
      <xdr:rowOff>89647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69206" y="728383"/>
          <a:ext cx="776101" cy="414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>
    <xdr:from>
      <xdr:col>28</xdr:col>
      <xdr:colOff>161925</xdr:colOff>
      <xdr:row>0</xdr:row>
      <xdr:rowOff>228600</xdr:rowOff>
    </xdr:from>
    <xdr:to>
      <xdr:col>37</xdr:col>
      <xdr:colOff>58269</xdr:colOff>
      <xdr:row>3</xdr:row>
      <xdr:rowOff>149314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6162675" y="228600"/>
          <a:ext cx="1658469" cy="587464"/>
        </a:xfrm>
        <a:prstGeom prst="rect">
          <a:avLst/>
        </a:prstGeom>
      </xdr:spPr>
    </xdr:pic>
    <xdr:clientData/>
  </xdr:twoCellAnchor>
  <xdr:twoCellAnchor editAs="oneCell">
    <xdr:from>
      <xdr:col>30</xdr:col>
      <xdr:colOff>76201</xdr:colOff>
      <xdr:row>3</xdr:row>
      <xdr:rowOff>171450</xdr:rowOff>
    </xdr:from>
    <xdr:to>
      <xdr:col>35</xdr:col>
      <xdr:colOff>74520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838200"/>
          <a:ext cx="998444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136072</xdr:colOff>
      <xdr:row>0</xdr:row>
      <xdr:rowOff>27215</xdr:rowOff>
    </xdr:from>
    <xdr:to>
      <xdr:col>0</xdr:col>
      <xdr:colOff>1437409</xdr:colOff>
      <xdr:row>5</xdr:row>
      <xdr:rowOff>98256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7215"/>
          <a:ext cx="1301337" cy="1716268"/>
        </a:xfrm>
        <a:prstGeom prst="rect">
          <a:avLst/>
        </a:prstGeom>
      </xdr:spPr>
    </xdr:pic>
    <xdr:clientData/>
  </xdr:twoCellAnchor>
  <xdr:twoCellAnchor>
    <xdr:from>
      <xdr:col>2</xdr:col>
      <xdr:colOff>337706</xdr:colOff>
      <xdr:row>0</xdr:row>
      <xdr:rowOff>277091</xdr:rowOff>
    </xdr:from>
    <xdr:to>
      <xdr:col>7</xdr:col>
      <xdr:colOff>536864</xdr:colOff>
      <xdr:row>6</xdr:row>
      <xdr:rowOff>342034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10319384" y="277091"/>
          <a:ext cx="4465836" cy="2087375"/>
          <a:chOff x="6039974" y="112060"/>
          <a:chExt cx="1960648" cy="111322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2381"/>
          <a:stretch/>
        </xdr:blipFill>
        <xdr:spPr>
          <a:xfrm>
            <a:off x="6039974" y="112060"/>
            <a:ext cx="1960648" cy="627529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7" y="750793"/>
            <a:ext cx="1101914" cy="47448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356334</xdr:colOff>
      <xdr:row>0</xdr:row>
      <xdr:rowOff>61056</xdr:rowOff>
    </xdr:from>
    <xdr:to>
      <xdr:col>10</xdr:col>
      <xdr:colOff>268654</xdr:colOff>
      <xdr:row>5</xdr:row>
      <xdr:rowOff>480767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8965469" y="61056"/>
          <a:ext cx="4943473" cy="1213461"/>
        </a:xfrm>
        <a:prstGeom prst="rect">
          <a:avLst/>
        </a:prstGeom>
      </xdr:spPr>
    </xdr:pic>
    <xdr:clientData/>
  </xdr:twoCellAnchor>
  <xdr:twoCellAnchor editAs="oneCell">
    <xdr:from>
      <xdr:col>6</xdr:col>
      <xdr:colOff>36633</xdr:colOff>
      <xdr:row>5</xdr:row>
      <xdr:rowOff>85481</xdr:rowOff>
    </xdr:from>
    <xdr:to>
      <xdr:col>8</xdr:col>
      <xdr:colOff>146537</xdr:colOff>
      <xdr:row>6</xdr:row>
      <xdr:rowOff>247890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85768" y="879231"/>
          <a:ext cx="1355481" cy="72414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12211</xdr:rowOff>
    </xdr:from>
    <xdr:to>
      <xdr:col>1</xdr:col>
      <xdr:colOff>1306634</xdr:colOff>
      <xdr:row>5</xdr:row>
      <xdr:rowOff>62105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58" y="170961"/>
          <a:ext cx="1147884" cy="11245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249421</xdr:colOff>
      <xdr:row>0</xdr:row>
      <xdr:rowOff>79189</xdr:rowOff>
    </xdr:from>
    <xdr:to>
      <xdr:col>8</xdr:col>
      <xdr:colOff>476250</xdr:colOff>
      <xdr:row>5</xdr:row>
      <xdr:rowOff>480767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8860799" y="79189"/>
          <a:ext cx="4007670" cy="1869206"/>
        </a:xfrm>
        <a:prstGeom prst="rect">
          <a:avLst/>
        </a:prstGeom>
      </xdr:spPr>
    </xdr:pic>
    <xdr:clientData/>
  </xdr:twoCellAnchor>
  <xdr:twoCellAnchor editAs="oneCell">
    <xdr:from>
      <xdr:col>5</xdr:col>
      <xdr:colOff>114388</xdr:colOff>
      <xdr:row>5</xdr:row>
      <xdr:rowOff>95200</xdr:rowOff>
    </xdr:from>
    <xdr:to>
      <xdr:col>7</xdr:col>
      <xdr:colOff>224291</xdr:colOff>
      <xdr:row>6</xdr:row>
      <xdr:rowOff>257609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40485" y="1562828"/>
          <a:ext cx="1353985" cy="726133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12211</xdr:rowOff>
    </xdr:from>
    <xdr:to>
      <xdr:col>1</xdr:col>
      <xdr:colOff>1306634</xdr:colOff>
      <xdr:row>5</xdr:row>
      <xdr:rowOff>62105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50" y="393211"/>
          <a:ext cx="1147884" cy="11357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249421</xdr:colOff>
      <xdr:row>0</xdr:row>
      <xdr:rowOff>79189</xdr:rowOff>
    </xdr:from>
    <xdr:to>
      <xdr:col>8</xdr:col>
      <xdr:colOff>476250</xdr:colOff>
      <xdr:row>5</xdr:row>
      <xdr:rowOff>480767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8612371" y="79189"/>
          <a:ext cx="3998729" cy="1868428"/>
        </a:xfrm>
        <a:prstGeom prst="rect">
          <a:avLst/>
        </a:prstGeom>
      </xdr:spPr>
    </xdr:pic>
    <xdr:clientData/>
  </xdr:twoCellAnchor>
  <xdr:twoCellAnchor editAs="oneCell">
    <xdr:from>
      <xdr:col>5</xdr:col>
      <xdr:colOff>114388</xdr:colOff>
      <xdr:row>5</xdr:row>
      <xdr:rowOff>95200</xdr:rowOff>
    </xdr:from>
    <xdr:to>
      <xdr:col>7</xdr:col>
      <xdr:colOff>224291</xdr:colOff>
      <xdr:row>6</xdr:row>
      <xdr:rowOff>257609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91863" y="1562050"/>
          <a:ext cx="1348153" cy="724384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12211</xdr:rowOff>
    </xdr:from>
    <xdr:to>
      <xdr:col>1</xdr:col>
      <xdr:colOff>1306634</xdr:colOff>
      <xdr:row>5</xdr:row>
      <xdr:rowOff>62105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50" y="393211"/>
          <a:ext cx="1147884" cy="11357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1</xdr:row>
      <xdr:rowOff>0</xdr:rowOff>
    </xdr:from>
    <xdr:to>
      <xdr:col>0</xdr:col>
      <xdr:colOff>1503484</xdr:colOff>
      <xdr:row>4</xdr:row>
      <xdr:rowOff>237219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453536"/>
          <a:ext cx="1147884" cy="1316719"/>
        </a:xfrm>
        <a:prstGeom prst="rect">
          <a:avLst/>
        </a:prstGeom>
      </xdr:spPr>
    </xdr:pic>
    <xdr:clientData/>
  </xdr:twoCellAnchor>
  <xdr:twoCellAnchor>
    <xdr:from>
      <xdr:col>2</xdr:col>
      <xdr:colOff>285749</xdr:colOff>
      <xdr:row>0</xdr:row>
      <xdr:rowOff>254001</xdr:rowOff>
    </xdr:from>
    <xdr:to>
      <xdr:col>7</xdr:col>
      <xdr:colOff>174625</xdr:colOff>
      <xdr:row>3</xdr:row>
      <xdr:rowOff>155576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7810499" y="254001"/>
          <a:ext cx="2571751" cy="981075"/>
        </a:xfrm>
        <a:prstGeom prst="rect">
          <a:avLst/>
        </a:prstGeom>
      </xdr:spPr>
    </xdr:pic>
    <xdr:clientData/>
  </xdr:twoCellAnchor>
  <xdr:twoCellAnchor editAs="oneCell">
    <xdr:from>
      <xdr:col>3</xdr:col>
      <xdr:colOff>3175</xdr:colOff>
      <xdr:row>3</xdr:row>
      <xdr:rowOff>136525</xdr:rowOff>
    </xdr:from>
    <xdr:to>
      <xdr:col>6</xdr:col>
      <xdr:colOff>111125</xdr:colOff>
      <xdr:row>5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5675" y="1216025"/>
          <a:ext cx="1282700" cy="593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8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136072</xdr:colOff>
      <xdr:row>0</xdr:row>
      <xdr:rowOff>27215</xdr:rowOff>
    </xdr:from>
    <xdr:to>
      <xdr:col>0</xdr:col>
      <xdr:colOff>1437409</xdr:colOff>
      <xdr:row>5</xdr:row>
      <xdr:rowOff>98256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7215"/>
          <a:ext cx="1301337" cy="1737916"/>
        </a:xfrm>
        <a:prstGeom prst="rect">
          <a:avLst/>
        </a:prstGeom>
      </xdr:spPr>
    </xdr:pic>
    <xdr:clientData/>
  </xdr:twoCellAnchor>
  <xdr:twoCellAnchor>
    <xdr:from>
      <xdr:col>2</xdr:col>
      <xdr:colOff>337706</xdr:colOff>
      <xdr:row>0</xdr:row>
      <xdr:rowOff>277091</xdr:rowOff>
    </xdr:from>
    <xdr:to>
      <xdr:col>7</xdr:col>
      <xdr:colOff>536864</xdr:colOff>
      <xdr:row>6</xdr:row>
      <xdr:rowOff>342034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10319384" y="277091"/>
          <a:ext cx="4465836" cy="2087375"/>
          <a:chOff x="6039974" y="112060"/>
          <a:chExt cx="1960648" cy="1113222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2381"/>
          <a:stretch/>
        </xdr:blipFill>
        <xdr:spPr>
          <a:xfrm>
            <a:off x="6039974" y="112060"/>
            <a:ext cx="1960648" cy="627529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7" y="750793"/>
            <a:ext cx="1101914" cy="47448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Visio_2003-2010_Drawing11111111111111111111111111111111.vsd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Visio_2003-2010_Drawing111111111111111111111111111111111.vsd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F187-CE8A-45BA-A017-8751C089DD90}">
  <dimension ref="A1:P14"/>
  <sheetViews>
    <sheetView rightToLeft="1" view="pageBreakPreview" zoomScale="112" zoomScaleNormal="100" zoomScaleSheetLayoutView="112" workbookViewId="0">
      <selection activeCell="F8" sqref="F8:F11"/>
    </sheetView>
  </sheetViews>
  <sheetFormatPr defaultRowHeight="14.25" x14ac:dyDescent="0.2"/>
  <cols>
    <col min="1" max="1" width="9.33203125" style="67"/>
    <col min="2" max="2" width="24" style="67" customWidth="1"/>
    <col min="3" max="3" width="11.33203125" style="67" customWidth="1"/>
    <col min="4" max="5" width="14.6640625" style="67" customWidth="1"/>
    <col min="6" max="6" width="26.1640625" style="67" customWidth="1"/>
    <col min="7" max="7" width="14.33203125" style="67" customWidth="1"/>
    <col min="8" max="12" width="9.33203125" style="67"/>
    <col min="13" max="13" width="15.1640625" style="67" customWidth="1"/>
    <col min="14" max="14" width="12.83203125" style="67" customWidth="1"/>
    <col min="15" max="15" width="20.33203125" style="67" customWidth="1"/>
    <col min="16" max="16" width="23.6640625" style="67" customWidth="1"/>
    <col min="17" max="16384" width="9.33203125" style="67"/>
  </cols>
  <sheetData>
    <row r="1" spans="1:16" ht="65.25" customHeight="1" x14ac:dyDescent="0.2">
      <c r="A1" s="217" t="s">
        <v>809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6" ht="27.75" customHeight="1" x14ac:dyDescent="0.2">
      <c r="A2" s="216" t="s">
        <v>810</v>
      </c>
      <c r="B2" s="216" t="s">
        <v>811</v>
      </c>
      <c r="C2" s="216" t="s">
        <v>812</v>
      </c>
      <c r="D2" s="220" t="s">
        <v>879</v>
      </c>
      <c r="E2" s="155"/>
      <c r="F2" s="220" t="s">
        <v>880</v>
      </c>
      <c r="G2" s="218" t="s">
        <v>813</v>
      </c>
      <c r="H2" s="216" t="s">
        <v>814</v>
      </c>
      <c r="I2" s="216"/>
      <c r="J2" s="216"/>
      <c r="K2" s="216" t="s">
        <v>815</v>
      </c>
      <c r="L2" s="220" t="s">
        <v>816</v>
      </c>
      <c r="M2" s="220" t="s">
        <v>817</v>
      </c>
      <c r="N2" s="216" t="s">
        <v>818</v>
      </c>
      <c r="O2" s="216" t="s">
        <v>819</v>
      </c>
      <c r="P2" s="216" t="s">
        <v>881</v>
      </c>
    </row>
    <row r="3" spans="1:16" ht="37.5" customHeight="1" x14ac:dyDescent="0.2">
      <c r="A3" s="216"/>
      <c r="B3" s="216"/>
      <c r="C3" s="216"/>
      <c r="D3" s="221"/>
      <c r="E3" s="156"/>
      <c r="F3" s="221"/>
      <c r="G3" s="219"/>
      <c r="H3" s="92" t="s">
        <v>820</v>
      </c>
      <c r="I3" s="92" t="s">
        <v>821</v>
      </c>
      <c r="J3" s="92" t="s">
        <v>822</v>
      </c>
      <c r="K3" s="216"/>
      <c r="L3" s="221"/>
      <c r="M3" s="221"/>
      <c r="N3" s="216"/>
      <c r="O3" s="216"/>
      <c r="P3" s="216"/>
    </row>
    <row r="4" spans="1:16" ht="30" customHeight="1" x14ac:dyDescent="0.2">
      <c r="A4" s="68">
        <v>1</v>
      </c>
      <c r="B4" s="68" t="s">
        <v>823</v>
      </c>
      <c r="C4" s="90">
        <v>6000</v>
      </c>
      <c r="D4" s="69">
        <f>C4/$C$8</f>
        <v>5.4298642533936653E-2</v>
      </c>
      <c r="E4" s="69">
        <f>D4*$D$9</f>
        <v>4.8868778280542986E-2</v>
      </c>
      <c r="F4" s="124" t="s">
        <v>915</v>
      </c>
      <c r="G4" s="68"/>
      <c r="H4" s="68"/>
      <c r="I4" s="68"/>
      <c r="J4" s="68"/>
      <c r="K4" s="68"/>
      <c r="L4" s="68"/>
      <c r="M4" s="68" t="s">
        <v>824</v>
      </c>
      <c r="N4" s="68" t="s">
        <v>824</v>
      </c>
      <c r="O4" s="68" t="s">
        <v>824</v>
      </c>
      <c r="P4" s="68" t="s">
        <v>882</v>
      </c>
    </row>
    <row r="5" spans="1:16" ht="30" customHeight="1" x14ac:dyDescent="0.2">
      <c r="A5" s="68">
        <v>2</v>
      </c>
      <c r="B5" s="68" t="s">
        <v>825</v>
      </c>
      <c r="C5" s="90">
        <v>8500</v>
      </c>
      <c r="D5" s="69">
        <f t="shared" ref="D5:D7" si="0">C5/$C$8</f>
        <v>7.6923076923076927E-2</v>
      </c>
      <c r="E5" s="69">
        <f>D5*$D$9</f>
        <v>6.9230769230769235E-2</v>
      </c>
      <c r="F5" s="124" t="s">
        <v>916</v>
      </c>
      <c r="G5" s="68"/>
      <c r="H5" s="68"/>
      <c r="I5" s="68"/>
      <c r="J5" s="68"/>
      <c r="K5" s="68"/>
      <c r="L5" s="68"/>
      <c r="M5" s="68" t="s">
        <v>824</v>
      </c>
      <c r="N5" s="68" t="s">
        <v>824</v>
      </c>
      <c r="O5" s="68" t="s">
        <v>824</v>
      </c>
      <c r="P5" s="68"/>
    </row>
    <row r="6" spans="1:16" ht="30" customHeight="1" x14ac:dyDescent="0.2">
      <c r="A6" s="68">
        <v>3</v>
      </c>
      <c r="B6" s="68" t="s">
        <v>826</v>
      </c>
      <c r="C6" s="90">
        <v>48000</v>
      </c>
      <c r="D6" s="69">
        <f t="shared" si="0"/>
        <v>0.43438914027149322</v>
      </c>
      <c r="E6" s="69">
        <f>D6*$D$9</f>
        <v>0.39095022624434389</v>
      </c>
      <c r="F6" s="124" t="s">
        <v>917</v>
      </c>
      <c r="G6" s="68"/>
      <c r="H6" s="68"/>
      <c r="I6" s="68"/>
      <c r="J6" s="68"/>
      <c r="K6" s="68"/>
      <c r="L6" s="68"/>
      <c r="M6" s="68" t="s">
        <v>824</v>
      </c>
      <c r="N6" s="68" t="s">
        <v>824</v>
      </c>
      <c r="O6" s="68" t="s">
        <v>824</v>
      </c>
      <c r="P6" s="68"/>
    </row>
    <row r="7" spans="1:16" ht="30" customHeight="1" x14ac:dyDescent="0.2">
      <c r="A7" s="68">
        <v>4</v>
      </c>
      <c r="B7" s="68" t="s">
        <v>826</v>
      </c>
      <c r="C7" s="90">
        <v>48000</v>
      </c>
      <c r="D7" s="69">
        <f t="shared" si="0"/>
        <v>0.43438914027149322</v>
      </c>
      <c r="E7" s="69">
        <f>D7*$D$9</f>
        <v>0.39095022624434389</v>
      </c>
      <c r="F7" s="124" t="s">
        <v>918</v>
      </c>
      <c r="G7" s="68"/>
      <c r="H7" s="68"/>
      <c r="I7" s="68"/>
      <c r="J7" s="68"/>
      <c r="K7" s="68"/>
      <c r="L7" s="68"/>
      <c r="M7" s="68" t="s">
        <v>824</v>
      </c>
      <c r="N7" s="68" t="s">
        <v>824</v>
      </c>
      <c r="O7" s="68" t="s">
        <v>824</v>
      </c>
      <c r="P7" s="68"/>
    </row>
    <row r="8" spans="1:16" ht="30" customHeight="1" x14ac:dyDescent="0.2">
      <c r="C8" s="91">
        <f>SUM(C4:C7)</f>
        <v>110500</v>
      </c>
      <c r="D8" s="69">
        <f>SUM(D4:D7)</f>
        <v>1</v>
      </c>
      <c r="E8" s="69"/>
      <c r="F8" s="89"/>
    </row>
    <row r="9" spans="1:16" x14ac:dyDescent="0.2">
      <c r="D9" s="69">
        <v>0.9</v>
      </c>
      <c r="F9" s="89"/>
    </row>
    <row r="10" spans="1:16" x14ac:dyDescent="0.2">
      <c r="F10" s="89"/>
    </row>
    <row r="11" spans="1:16" x14ac:dyDescent="0.2">
      <c r="A11" s="70">
        <v>1</v>
      </c>
      <c r="B11" s="71" t="s">
        <v>827</v>
      </c>
      <c r="C11" s="72" t="s">
        <v>828</v>
      </c>
      <c r="F11" s="89"/>
    </row>
    <row r="12" spans="1:16" x14ac:dyDescent="0.2">
      <c r="A12" s="73">
        <v>2</v>
      </c>
      <c r="B12" s="74" t="s">
        <v>829</v>
      </c>
      <c r="C12" s="75"/>
    </row>
    <row r="13" spans="1:16" x14ac:dyDescent="0.2">
      <c r="A13" s="73">
        <v>3</v>
      </c>
      <c r="B13" s="74" t="s">
        <v>830</v>
      </c>
      <c r="C13" s="75"/>
    </row>
    <row r="14" spans="1:16" x14ac:dyDescent="0.2">
      <c r="A14" s="76">
        <v>4</v>
      </c>
      <c r="B14" s="77" t="s">
        <v>831</v>
      </c>
      <c r="C14" s="78"/>
    </row>
  </sheetData>
  <mergeCells count="14">
    <mergeCell ref="O2:O3"/>
    <mergeCell ref="P2:P3"/>
    <mergeCell ref="A1:O1"/>
    <mergeCell ref="A2:A3"/>
    <mergeCell ref="B2:B3"/>
    <mergeCell ref="C2:C3"/>
    <mergeCell ref="G2:G3"/>
    <mergeCell ref="H2:J2"/>
    <mergeCell ref="K2:K3"/>
    <mergeCell ref="L2:L3"/>
    <mergeCell ref="M2:M3"/>
    <mergeCell ref="N2:N3"/>
    <mergeCell ref="D2:D3"/>
    <mergeCell ref="F2:F3"/>
  </mergeCells>
  <printOptions horizontalCentered="1" verticalCentered="1"/>
  <pageMargins left="0" right="0" top="0" bottom="0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4"/>
  <sheetViews>
    <sheetView showGridLines="0" view="pageBreakPreview" topLeftCell="A34" zoomScale="85" zoomScaleNormal="100" zoomScaleSheetLayoutView="85" workbookViewId="0">
      <selection activeCell="E44" sqref="E44:AL44"/>
    </sheetView>
  </sheetViews>
  <sheetFormatPr defaultColWidth="9.33203125" defaultRowHeight="12.75" x14ac:dyDescent="0.2"/>
  <cols>
    <col min="1" max="1" width="2" style="5" customWidth="1"/>
    <col min="2" max="5" width="3.5" style="5" customWidth="1"/>
    <col min="6" max="6" width="1.6640625" style="5" customWidth="1"/>
    <col min="7" max="9" width="3.5" style="5" customWidth="1"/>
    <col min="10" max="10" width="3.83203125" style="5" customWidth="1"/>
    <col min="11" max="11" width="3.33203125" style="5" customWidth="1"/>
    <col min="12" max="12" width="4.83203125" style="5" customWidth="1"/>
    <col min="13" max="13" width="3.5" style="5" customWidth="1"/>
    <col min="14" max="14" width="5.83203125" style="5" customWidth="1"/>
    <col min="15" max="15" width="3.5" style="5" customWidth="1"/>
    <col min="16" max="16" width="6.1640625" style="5" customWidth="1"/>
    <col min="17" max="17" width="5.5" style="5" customWidth="1"/>
    <col min="18" max="18" width="4.6640625" style="5" customWidth="1"/>
    <col min="19" max="21" width="3.5" style="5" customWidth="1"/>
    <col min="22" max="22" width="7.33203125" style="5" customWidth="1"/>
    <col min="23" max="24" width="3.5" style="5" customWidth="1"/>
    <col min="25" max="25" width="2.1640625" style="5" customWidth="1"/>
    <col min="26" max="27" width="3.5" style="5" customWidth="1"/>
    <col min="28" max="28" width="1.83203125" style="5" customWidth="1"/>
    <col min="29" max="31" width="3.5" style="5" customWidth="1"/>
    <col min="32" max="32" width="9.5" style="5" customWidth="1"/>
    <col min="33" max="33" width="5.1640625" style="5" customWidth="1"/>
    <col min="34" max="36" width="3.5" style="5" customWidth="1"/>
    <col min="37" max="37" width="2.6640625" style="5" customWidth="1"/>
    <col min="38" max="38" width="3.5" style="5" customWidth="1"/>
    <col min="39" max="39" width="2" style="5" customWidth="1"/>
    <col min="40" max="16384" width="9.33203125" style="5"/>
  </cols>
  <sheetData>
    <row r="1" spans="1:39" ht="15" customHeight="1" x14ac:dyDescent="0.2">
      <c r="A1" s="3" t="s">
        <v>8</v>
      </c>
      <c r="B1" s="292"/>
      <c r="C1" s="293"/>
      <c r="D1" s="293"/>
      <c r="E1" s="293"/>
      <c r="F1" s="293"/>
      <c r="G1" s="293"/>
      <c r="H1" s="293"/>
      <c r="I1" s="293"/>
      <c r="J1" s="294"/>
      <c r="K1" s="320" t="s">
        <v>35</v>
      </c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2"/>
      <c r="AC1" s="301"/>
      <c r="AD1" s="302"/>
      <c r="AE1" s="302"/>
      <c r="AF1" s="302"/>
      <c r="AG1" s="302"/>
      <c r="AH1" s="302"/>
      <c r="AI1" s="302"/>
      <c r="AJ1" s="302"/>
      <c r="AK1" s="302"/>
      <c r="AL1" s="303"/>
      <c r="AM1" s="4"/>
    </row>
    <row r="2" spans="1:39" ht="15" customHeight="1" x14ac:dyDescent="0.2">
      <c r="A2" s="3"/>
      <c r="B2" s="295"/>
      <c r="C2" s="296"/>
      <c r="D2" s="296"/>
      <c r="E2" s="296"/>
      <c r="F2" s="296"/>
      <c r="G2" s="296"/>
      <c r="H2" s="296"/>
      <c r="I2" s="296"/>
      <c r="J2" s="297"/>
      <c r="K2" s="323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5"/>
      <c r="AC2" s="304"/>
      <c r="AD2" s="305"/>
      <c r="AE2" s="305"/>
      <c r="AF2" s="305"/>
      <c r="AG2" s="305"/>
      <c r="AH2" s="305"/>
      <c r="AI2" s="305"/>
      <c r="AJ2" s="305"/>
      <c r="AK2" s="305"/>
      <c r="AL2" s="306"/>
      <c r="AM2" s="4"/>
    </row>
    <row r="3" spans="1:39" ht="15" customHeight="1" x14ac:dyDescent="0.2">
      <c r="A3" s="3"/>
      <c r="B3" s="295"/>
      <c r="C3" s="296"/>
      <c r="D3" s="296"/>
      <c r="E3" s="296"/>
      <c r="F3" s="296"/>
      <c r="G3" s="296"/>
      <c r="H3" s="296"/>
      <c r="I3" s="296"/>
      <c r="J3" s="297"/>
      <c r="K3" s="323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5"/>
      <c r="AC3" s="304"/>
      <c r="AD3" s="305"/>
      <c r="AE3" s="305"/>
      <c r="AF3" s="305"/>
      <c r="AG3" s="305"/>
      <c r="AH3" s="305"/>
      <c r="AI3" s="305"/>
      <c r="AJ3" s="305"/>
      <c r="AK3" s="305"/>
      <c r="AL3" s="306"/>
      <c r="AM3" s="4"/>
    </row>
    <row r="4" spans="1:39" ht="38.25" customHeight="1" x14ac:dyDescent="0.2">
      <c r="A4" s="3"/>
      <c r="B4" s="295"/>
      <c r="C4" s="296"/>
      <c r="D4" s="296"/>
      <c r="E4" s="296"/>
      <c r="F4" s="296"/>
      <c r="G4" s="296"/>
      <c r="H4" s="296"/>
      <c r="I4" s="296"/>
      <c r="J4" s="297"/>
      <c r="K4" s="326" t="s">
        <v>1110</v>
      </c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8"/>
      <c r="AC4" s="304"/>
      <c r="AD4" s="305"/>
      <c r="AE4" s="305"/>
      <c r="AF4" s="305"/>
      <c r="AG4" s="305"/>
      <c r="AH4" s="305"/>
      <c r="AI4" s="305"/>
      <c r="AJ4" s="305"/>
      <c r="AK4" s="305"/>
      <c r="AL4" s="306"/>
      <c r="AM4" s="4"/>
    </row>
    <row r="5" spans="1:39" ht="15" customHeight="1" x14ac:dyDescent="0.2">
      <c r="A5" s="3"/>
      <c r="B5" s="295"/>
      <c r="C5" s="296"/>
      <c r="D5" s="296"/>
      <c r="E5" s="296"/>
      <c r="F5" s="296"/>
      <c r="G5" s="296"/>
      <c r="H5" s="296"/>
      <c r="I5" s="296"/>
      <c r="J5" s="297"/>
      <c r="K5" s="310" t="s">
        <v>249</v>
      </c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2"/>
      <c r="AC5" s="304"/>
      <c r="AD5" s="305"/>
      <c r="AE5" s="305"/>
      <c r="AF5" s="305"/>
      <c r="AG5" s="305"/>
      <c r="AH5" s="305"/>
      <c r="AI5" s="305"/>
      <c r="AJ5" s="305"/>
      <c r="AK5" s="305"/>
      <c r="AL5" s="306"/>
      <c r="AM5" s="4"/>
    </row>
    <row r="6" spans="1:39" ht="6.75" customHeight="1" x14ac:dyDescent="0.2">
      <c r="A6" s="3"/>
      <c r="B6" s="298"/>
      <c r="C6" s="299"/>
      <c r="D6" s="299"/>
      <c r="E6" s="299"/>
      <c r="F6" s="299"/>
      <c r="G6" s="299"/>
      <c r="H6" s="299"/>
      <c r="I6" s="299"/>
      <c r="J6" s="300"/>
      <c r="K6" s="313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5"/>
      <c r="AC6" s="307"/>
      <c r="AD6" s="308"/>
      <c r="AE6" s="308"/>
      <c r="AF6" s="308"/>
      <c r="AG6" s="308"/>
      <c r="AH6" s="308"/>
      <c r="AI6" s="308"/>
      <c r="AJ6" s="308"/>
      <c r="AK6" s="308"/>
      <c r="AL6" s="309"/>
      <c r="AM6" s="4"/>
    </row>
    <row r="7" spans="1:39" ht="18.75" customHeight="1" x14ac:dyDescent="0.2">
      <c r="B7" s="316" t="s">
        <v>9</v>
      </c>
      <c r="C7" s="317"/>
      <c r="D7" s="317"/>
      <c r="E7" s="317"/>
      <c r="F7" s="317"/>
      <c r="G7" s="317"/>
      <c r="H7" s="317"/>
      <c r="I7" s="317"/>
      <c r="J7" s="318"/>
      <c r="K7" s="319" t="s">
        <v>10</v>
      </c>
      <c r="L7" s="319"/>
      <c r="M7" s="319" t="s">
        <v>11</v>
      </c>
      <c r="N7" s="319"/>
      <c r="O7" s="319" t="s">
        <v>12</v>
      </c>
      <c r="P7" s="319"/>
      <c r="Q7" s="319" t="s">
        <v>13</v>
      </c>
      <c r="R7" s="319"/>
      <c r="S7" s="319" t="s">
        <v>14</v>
      </c>
      <c r="T7" s="319"/>
      <c r="U7" s="319" t="s">
        <v>15</v>
      </c>
      <c r="V7" s="319"/>
      <c r="W7" s="329" t="s">
        <v>16</v>
      </c>
      <c r="X7" s="329"/>
      <c r="Y7" s="329"/>
      <c r="Z7" s="319" t="s">
        <v>17</v>
      </c>
      <c r="AA7" s="319"/>
      <c r="AB7" s="319"/>
      <c r="AC7" s="330" t="s">
        <v>1106</v>
      </c>
      <c r="AD7" s="331"/>
      <c r="AE7" s="331"/>
      <c r="AF7" s="331"/>
      <c r="AG7" s="331"/>
      <c r="AH7" s="331"/>
      <c r="AI7" s="331"/>
      <c r="AJ7" s="331"/>
      <c r="AK7" s="331"/>
      <c r="AL7" s="332"/>
      <c r="AM7" s="6"/>
    </row>
    <row r="8" spans="1:39" ht="21" customHeight="1" thickBot="1" x14ac:dyDescent="0.25">
      <c r="A8" s="7"/>
      <c r="B8" s="336" t="s">
        <v>18</v>
      </c>
      <c r="C8" s="337"/>
      <c r="D8" s="337"/>
      <c r="E8" s="337"/>
      <c r="F8" s="337"/>
      <c r="G8" s="337"/>
      <c r="H8" s="337"/>
      <c r="I8" s="337"/>
      <c r="J8" s="338"/>
      <c r="K8" s="277" t="s">
        <v>2</v>
      </c>
      <c r="L8" s="278"/>
      <c r="M8" s="290" t="s">
        <v>3</v>
      </c>
      <c r="N8" s="291"/>
      <c r="O8" s="277" t="s">
        <v>904</v>
      </c>
      <c r="P8" s="278"/>
      <c r="Q8" s="290" t="s">
        <v>4</v>
      </c>
      <c r="R8" s="291"/>
      <c r="S8" s="277" t="s">
        <v>43</v>
      </c>
      <c r="T8" s="278"/>
      <c r="U8" s="277" t="s">
        <v>89</v>
      </c>
      <c r="V8" s="278"/>
      <c r="W8" s="279" t="s">
        <v>5</v>
      </c>
      <c r="X8" s="280"/>
      <c r="Y8" s="281"/>
      <c r="Z8" s="277" t="s">
        <v>6</v>
      </c>
      <c r="AA8" s="282"/>
      <c r="AB8" s="278"/>
      <c r="AC8" s="333"/>
      <c r="AD8" s="334"/>
      <c r="AE8" s="334"/>
      <c r="AF8" s="334"/>
      <c r="AG8" s="334"/>
      <c r="AH8" s="334"/>
      <c r="AI8" s="334"/>
      <c r="AJ8" s="334"/>
      <c r="AK8" s="334"/>
      <c r="AL8" s="335"/>
      <c r="AM8" s="6"/>
    </row>
    <row r="9" spans="1:39" ht="15" customHeight="1" thickBot="1" x14ac:dyDescent="0.25">
      <c r="A9" s="283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</row>
    <row r="10" spans="1:39" ht="23.1" customHeight="1" x14ac:dyDescent="0.2">
      <c r="A10" s="8"/>
      <c r="B10" s="284" t="s">
        <v>19</v>
      </c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6"/>
      <c r="AM10" s="9"/>
    </row>
    <row r="11" spans="1:39" ht="23.1" customHeight="1" x14ac:dyDescent="0.2">
      <c r="A11" s="9"/>
      <c r="B11" s="287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9"/>
      <c r="AM11" s="9"/>
    </row>
    <row r="12" spans="1:39" ht="23.1" customHeight="1" x14ac:dyDescent="0.2">
      <c r="A12" s="9"/>
      <c r="B12" s="287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9"/>
      <c r="AM12" s="9"/>
    </row>
    <row r="13" spans="1:39" ht="23.1" customHeight="1" x14ac:dyDescent="0.2">
      <c r="A13" s="9"/>
      <c r="B13" s="287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9"/>
      <c r="AM13" s="9"/>
    </row>
    <row r="14" spans="1:39" ht="23.1" customHeight="1" x14ac:dyDescent="0.2">
      <c r="A14" s="9"/>
      <c r="B14" s="287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9"/>
      <c r="AM14" s="9"/>
    </row>
    <row r="15" spans="1:39" ht="23.1" customHeight="1" x14ac:dyDescent="0.2">
      <c r="A15" s="9"/>
      <c r="B15" s="287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9"/>
      <c r="AM15" s="9"/>
    </row>
    <row r="16" spans="1:39" ht="23.1" customHeight="1" x14ac:dyDescent="0.2">
      <c r="A16" s="9"/>
      <c r="B16" s="287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9"/>
      <c r="AM16" s="9"/>
    </row>
    <row r="17" spans="1:39" ht="23.1" customHeight="1" x14ac:dyDescent="0.2">
      <c r="A17" s="9"/>
      <c r="B17" s="266" t="s">
        <v>248</v>
      </c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8"/>
      <c r="AM17" s="9"/>
    </row>
    <row r="18" spans="1:39" ht="23.1" customHeight="1" x14ac:dyDescent="0.2">
      <c r="A18" s="9"/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1"/>
      <c r="AM18" s="9"/>
    </row>
    <row r="19" spans="1:39" ht="23.1" customHeight="1" x14ac:dyDescent="0.2">
      <c r="A19" s="9"/>
      <c r="B19" s="269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1"/>
      <c r="AM19" s="9"/>
    </row>
    <row r="20" spans="1:39" ht="23.1" customHeight="1" x14ac:dyDescent="0.2">
      <c r="A20" s="9"/>
      <c r="B20" s="269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1"/>
      <c r="AM20" s="9"/>
    </row>
    <row r="21" spans="1:39" ht="23.1" customHeight="1" x14ac:dyDescent="0.2">
      <c r="A21" s="10"/>
      <c r="B21" s="269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1"/>
      <c r="AM21" s="11"/>
    </row>
    <row r="22" spans="1:39" ht="23.1" customHeight="1" x14ac:dyDescent="0.2">
      <c r="A22" s="11"/>
      <c r="B22" s="269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1"/>
      <c r="AM22" s="11"/>
    </row>
    <row r="23" spans="1:39" ht="23.1" customHeight="1" x14ac:dyDescent="0.2">
      <c r="A23" s="11"/>
      <c r="B23" s="269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1"/>
      <c r="AM23" s="11"/>
    </row>
    <row r="24" spans="1:39" ht="23.1" customHeight="1" x14ac:dyDescent="0.2">
      <c r="A24" s="11"/>
      <c r="B24" s="269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1"/>
      <c r="AM24" s="11"/>
    </row>
    <row r="25" spans="1:39" ht="23.1" customHeight="1" x14ac:dyDescent="0.2">
      <c r="A25" s="11"/>
      <c r="B25" s="269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1"/>
      <c r="AM25" s="11"/>
    </row>
    <row r="26" spans="1:39" ht="23.1" customHeight="1" x14ac:dyDescent="0.2">
      <c r="A26" s="11"/>
      <c r="B26" s="272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4"/>
      <c r="AM26" s="11"/>
    </row>
    <row r="27" spans="1:39" ht="23.1" customHeight="1" x14ac:dyDescent="0.2">
      <c r="A27" s="11"/>
      <c r="B27" s="275"/>
      <c r="C27" s="276"/>
      <c r="D27" s="276"/>
      <c r="E27" s="276"/>
      <c r="F27" s="276"/>
      <c r="G27" s="241"/>
      <c r="H27" s="242"/>
      <c r="I27" s="242"/>
      <c r="J27" s="242"/>
      <c r="K27" s="243"/>
      <c r="L27" s="241"/>
      <c r="M27" s="242"/>
      <c r="N27" s="242"/>
      <c r="O27" s="242"/>
      <c r="P27" s="242"/>
      <c r="Q27" s="243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65"/>
      <c r="AM27" s="11"/>
    </row>
    <row r="28" spans="1:39" ht="4.5" customHeight="1" x14ac:dyDescent="0.2">
      <c r="A28" s="11"/>
      <c r="B28" s="275"/>
      <c r="C28" s="276"/>
      <c r="D28" s="276"/>
      <c r="E28" s="276"/>
      <c r="F28" s="276"/>
      <c r="G28" s="244"/>
      <c r="H28" s="245"/>
      <c r="I28" s="245"/>
      <c r="J28" s="245"/>
      <c r="K28" s="246"/>
      <c r="L28" s="244"/>
      <c r="M28" s="245"/>
      <c r="N28" s="245"/>
      <c r="O28" s="245"/>
      <c r="P28" s="245"/>
      <c r="Q28" s="24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65"/>
      <c r="AM28" s="11"/>
    </row>
    <row r="29" spans="1:39" ht="23.1" customHeight="1" x14ac:dyDescent="0.2">
      <c r="A29" s="11"/>
      <c r="B29" s="275"/>
      <c r="C29" s="276"/>
      <c r="D29" s="276"/>
      <c r="E29" s="276"/>
      <c r="F29" s="276"/>
      <c r="G29" s="241"/>
      <c r="H29" s="242"/>
      <c r="I29" s="242"/>
      <c r="J29" s="242"/>
      <c r="K29" s="243"/>
      <c r="L29" s="241"/>
      <c r="M29" s="242"/>
      <c r="N29" s="242"/>
      <c r="O29" s="242"/>
      <c r="P29" s="242"/>
      <c r="Q29" s="243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37"/>
      <c r="AI29" s="237"/>
      <c r="AJ29" s="237"/>
      <c r="AK29" s="237"/>
      <c r="AL29" s="238"/>
      <c r="AM29" s="11"/>
    </row>
    <row r="30" spans="1:39" ht="3" customHeight="1" x14ac:dyDescent="0.2">
      <c r="A30" s="11"/>
      <c r="B30" s="275"/>
      <c r="C30" s="276"/>
      <c r="D30" s="276"/>
      <c r="E30" s="276"/>
      <c r="F30" s="276"/>
      <c r="G30" s="244"/>
      <c r="H30" s="245"/>
      <c r="I30" s="245"/>
      <c r="J30" s="245"/>
      <c r="K30" s="246"/>
      <c r="L30" s="244"/>
      <c r="M30" s="245"/>
      <c r="N30" s="245"/>
      <c r="O30" s="245"/>
      <c r="P30" s="245"/>
      <c r="Q30" s="24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237"/>
      <c r="AI30" s="237"/>
      <c r="AJ30" s="237"/>
      <c r="AK30" s="237"/>
      <c r="AL30" s="238"/>
      <c r="AM30" s="11"/>
    </row>
    <row r="31" spans="1:39" ht="23.1" customHeight="1" x14ac:dyDescent="0.2">
      <c r="A31" s="11"/>
      <c r="B31" s="275"/>
      <c r="C31" s="276"/>
      <c r="D31" s="276"/>
      <c r="E31" s="276"/>
      <c r="F31" s="276"/>
      <c r="G31" s="241"/>
      <c r="H31" s="242"/>
      <c r="I31" s="242"/>
      <c r="J31" s="242"/>
      <c r="K31" s="243"/>
      <c r="L31" s="241"/>
      <c r="M31" s="242"/>
      <c r="N31" s="242"/>
      <c r="O31" s="242"/>
      <c r="P31" s="242"/>
      <c r="Q31" s="243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237"/>
      <c r="AI31" s="237"/>
      <c r="AJ31" s="237"/>
      <c r="AK31" s="237"/>
      <c r="AL31" s="238"/>
      <c r="AM31" s="11"/>
    </row>
    <row r="32" spans="1:39" ht="5.25" customHeight="1" x14ac:dyDescent="0.2">
      <c r="A32" s="11"/>
      <c r="B32" s="275"/>
      <c r="C32" s="276"/>
      <c r="D32" s="276"/>
      <c r="E32" s="276"/>
      <c r="F32" s="276"/>
      <c r="G32" s="244"/>
      <c r="H32" s="245"/>
      <c r="I32" s="245"/>
      <c r="J32" s="245"/>
      <c r="K32" s="246"/>
      <c r="L32" s="244"/>
      <c r="M32" s="245"/>
      <c r="N32" s="245"/>
      <c r="O32" s="245"/>
      <c r="P32" s="245"/>
      <c r="Q32" s="24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7"/>
      <c r="AH32" s="237"/>
      <c r="AI32" s="237"/>
      <c r="AJ32" s="237"/>
      <c r="AK32" s="237"/>
      <c r="AL32" s="238"/>
      <c r="AM32" s="11"/>
    </row>
    <row r="33" spans="1:39" ht="20.25" customHeight="1" x14ac:dyDescent="0.2">
      <c r="A33" s="11"/>
      <c r="B33" s="239"/>
      <c r="C33" s="240"/>
      <c r="D33" s="240"/>
      <c r="E33" s="240"/>
      <c r="F33" s="240"/>
      <c r="G33" s="259"/>
      <c r="H33" s="260"/>
      <c r="I33" s="260"/>
      <c r="J33" s="260"/>
      <c r="K33" s="261"/>
      <c r="L33" s="241"/>
      <c r="M33" s="242"/>
      <c r="N33" s="242"/>
      <c r="O33" s="242"/>
      <c r="P33" s="242"/>
      <c r="Q33" s="243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7"/>
      <c r="AH33" s="237"/>
      <c r="AI33" s="237"/>
      <c r="AJ33" s="237"/>
      <c r="AK33" s="237"/>
      <c r="AL33" s="238"/>
      <c r="AM33" s="11"/>
    </row>
    <row r="34" spans="1:39" ht="4.5" customHeight="1" x14ac:dyDescent="0.2">
      <c r="A34" s="11"/>
      <c r="B34" s="239"/>
      <c r="C34" s="240"/>
      <c r="D34" s="240"/>
      <c r="E34" s="240"/>
      <c r="F34" s="240"/>
      <c r="G34" s="262"/>
      <c r="H34" s="263"/>
      <c r="I34" s="263"/>
      <c r="J34" s="263"/>
      <c r="K34" s="264"/>
      <c r="L34" s="244"/>
      <c r="M34" s="245"/>
      <c r="N34" s="245"/>
      <c r="O34" s="245"/>
      <c r="P34" s="245"/>
      <c r="Q34" s="24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7"/>
      <c r="AH34" s="237"/>
      <c r="AI34" s="237"/>
      <c r="AJ34" s="237"/>
      <c r="AK34" s="237"/>
      <c r="AL34" s="238"/>
      <c r="AM34" s="11"/>
    </row>
    <row r="35" spans="1:39" ht="20.25" customHeight="1" x14ac:dyDescent="0.2">
      <c r="A35" s="11"/>
      <c r="B35" s="239" t="s">
        <v>6</v>
      </c>
      <c r="C35" s="240"/>
      <c r="D35" s="240"/>
      <c r="E35" s="240"/>
      <c r="F35" s="240"/>
      <c r="G35" s="241" t="s">
        <v>1109</v>
      </c>
      <c r="H35" s="242"/>
      <c r="I35" s="242"/>
      <c r="J35" s="242"/>
      <c r="K35" s="243"/>
      <c r="L35" s="241" t="s">
        <v>7</v>
      </c>
      <c r="M35" s="242"/>
      <c r="N35" s="242"/>
      <c r="O35" s="242"/>
      <c r="P35" s="242"/>
      <c r="Q35" s="243"/>
      <c r="R35" s="241" t="s">
        <v>906</v>
      </c>
      <c r="S35" s="242"/>
      <c r="T35" s="242"/>
      <c r="U35" s="242"/>
      <c r="V35" s="243"/>
      <c r="W35" s="241" t="s">
        <v>90</v>
      </c>
      <c r="X35" s="242"/>
      <c r="Y35" s="242"/>
      <c r="Z35" s="242"/>
      <c r="AA35" s="243"/>
      <c r="AB35" s="247" t="s">
        <v>907</v>
      </c>
      <c r="AC35" s="248"/>
      <c r="AD35" s="248"/>
      <c r="AE35" s="248"/>
      <c r="AF35" s="249"/>
      <c r="AG35" s="253"/>
      <c r="AH35" s="254"/>
      <c r="AI35" s="254"/>
      <c r="AJ35" s="254"/>
      <c r="AK35" s="254"/>
      <c r="AL35" s="255"/>
      <c r="AM35" s="11"/>
    </row>
    <row r="36" spans="1:39" ht="4.5" customHeight="1" x14ac:dyDescent="0.2">
      <c r="A36" s="11"/>
      <c r="B36" s="239"/>
      <c r="C36" s="240"/>
      <c r="D36" s="240"/>
      <c r="E36" s="240"/>
      <c r="F36" s="240"/>
      <c r="G36" s="244"/>
      <c r="H36" s="245"/>
      <c r="I36" s="245"/>
      <c r="J36" s="245"/>
      <c r="K36" s="246"/>
      <c r="L36" s="244"/>
      <c r="M36" s="245"/>
      <c r="N36" s="245"/>
      <c r="O36" s="245"/>
      <c r="P36" s="245"/>
      <c r="Q36" s="246"/>
      <c r="R36" s="244"/>
      <c r="S36" s="245"/>
      <c r="T36" s="245"/>
      <c r="U36" s="245"/>
      <c r="V36" s="246"/>
      <c r="W36" s="244"/>
      <c r="X36" s="245"/>
      <c r="Y36" s="245"/>
      <c r="Z36" s="245"/>
      <c r="AA36" s="246"/>
      <c r="AB36" s="250"/>
      <c r="AC36" s="251"/>
      <c r="AD36" s="251"/>
      <c r="AE36" s="251"/>
      <c r="AF36" s="252"/>
      <c r="AG36" s="256"/>
      <c r="AH36" s="257"/>
      <c r="AI36" s="257"/>
      <c r="AJ36" s="257"/>
      <c r="AK36" s="257"/>
      <c r="AL36" s="258"/>
      <c r="AM36" s="11"/>
    </row>
    <row r="37" spans="1:39" ht="20.25" customHeight="1" x14ac:dyDescent="0.2">
      <c r="A37" s="11"/>
      <c r="B37" s="229" t="s">
        <v>0</v>
      </c>
      <c r="C37" s="225"/>
      <c r="D37" s="225"/>
      <c r="E37" s="225"/>
      <c r="F37" s="225"/>
      <c r="G37" s="230" t="s">
        <v>1</v>
      </c>
      <c r="H37" s="231"/>
      <c r="I37" s="231"/>
      <c r="J37" s="231"/>
      <c r="K37" s="232"/>
      <c r="L37" s="230" t="s">
        <v>20</v>
      </c>
      <c r="M37" s="231"/>
      <c r="N37" s="231"/>
      <c r="O37" s="231"/>
      <c r="P37" s="231"/>
      <c r="Q37" s="232"/>
      <c r="R37" s="225" t="s">
        <v>21</v>
      </c>
      <c r="S37" s="225"/>
      <c r="T37" s="225"/>
      <c r="U37" s="225"/>
      <c r="V37" s="225"/>
      <c r="W37" s="225" t="s">
        <v>22</v>
      </c>
      <c r="X37" s="225"/>
      <c r="Y37" s="225"/>
      <c r="Z37" s="225"/>
      <c r="AA37" s="225"/>
      <c r="AB37" s="225" t="s">
        <v>23</v>
      </c>
      <c r="AC37" s="225"/>
      <c r="AD37" s="225"/>
      <c r="AE37" s="225"/>
      <c r="AF37" s="225"/>
      <c r="AG37" s="225" t="s">
        <v>24</v>
      </c>
      <c r="AH37" s="225"/>
      <c r="AI37" s="225"/>
      <c r="AJ37" s="225"/>
      <c r="AK37" s="225"/>
      <c r="AL37" s="226"/>
      <c r="AM37" s="11"/>
    </row>
    <row r="38" spans="1:39" ht="4.5" customHeight="1" x14ac:dyDescent="0.2">
      <c r="A38" s="11"/>
      <c r="B38" s="229"/>
      <c r="C38" s="225"/>
      <c r="D38" s="225"/>
      <c r="E38" s="225"/>
      <c r="F38" s="225"/>
      <c r="G38" s="233"/>
      <c r="H38" s="234"/>
      <c r="I38" s="234"/>
      <c r="J38" s="234"/>
      <c r="K38" s="235"/>
      <c r="L38" s="233"/>
      <c r="M38" s="234"/>
      <c r="N38" s="234"/>
      <c r="O38" s="234"/>
      <c r="P38" s="234"/>
      <c r="Q38" s="23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6"/>
      <c r="AM38" s="11"/>
    </row>
    <row r="39" spans="1:39" ht="23.1" customHeight="1" x14ac:dyDescent="0.2">
      <c r="A39" s="12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5" t="s">
        <v>25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6"/>
      <c r="AM39" s="17"/>
    </row>
    <row r="40" spans="1:39" s="22" customFormat="1" ht="23.1" customHeight="1" x14ac:dyDescent="0.2">
      <c r="A40" s="18"/>
      <c r="B40" s="19" t="s">
        <v>26</v>
      </c>
      <c r="C40" s="20"/>
      <c r="D40" s="20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8"/>
      <c r="AM40" s="21"/>
    </row>
    <row r="41" spans="1:39" ht="23.1" customHeight="1" x14ac:dyDescent="0.2">
      <c r="A41" s="23"/>
      <c r="B41" s="24"/>
      <c r="C41" s="25"/>
      <c r="D41" s="25"/>
      <c r="E41" s="222" t="s">
        <v>1111</v>
      </c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3"/>
      <c r="AM41" s="26"/>
    </row>
    <row r="42" spans="1:39" ht="23.1" customHeight="1" x14ac:dyDescent="0.2">
      <c r="A42" s="23"/>
      <c r="B42" s="24"/>
      <c r="C42" s="25"/>
      <c r="D42" s="25"/>
      <c r="E42" s="222" t="s">
        <v>36</v>
      </c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3"/>
      <c r="AM42" s="26"/>
    </row>
    <row r="43" spans="1:39" ht="22.5" customHeight="1" x14ac:dyDescent="0.2">
      <c r="A43" s="23"/>
      <c r="B43" s="24"/>
      <c r="C43" s="25"/>
      <c r="D43" s="25"/>
      <c r="E43" s="222" t="s">
        <v>27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3"/>
      <c r="AM43" s="26"/>
    </row>
    <row r="44" spans="1:39" ht="22.5" customHeight="1" x14ac:dyDescent="0.2">
      <c r="A44" s="23"/>
      <c r="B44" s="24"/>
      <c r="C44" s="25"/>
      <c r="D44" s="25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3"/>
      <c r="AM44" s="26"/>
    </row>
    <row r="45" spans="1:39" ht="22.5" customHeight="1" x14ac:dyDescent="0.2">
      <c r="A45" s="23"/>
      <c r="B45" s="24"/>
      <c r="C45" s="25"/>
      <c r="D45" s="25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3"/>
      <c r="AM45" s="26"/>
    </row>
    <row r="46" spans="1:39" ht="22.5" customHeight="1" x14ac:dyDescent="0.2">
      <c r="A46" s="23"/>
      <c r="B46" s="24"/>
      <c r="C46" s="25"/>
      <c r="D46" s="25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5"/>
      <c r="AM46" s="26"/>
    </row>
    <row r="47" spans="1:39" ht="22.5" customHeight="1" x14ac:dyDescent="0.2">
      <c r="A47" s="23"/>
      <c r="B47" s="24"/>
      <c r="C47" s="25"/>
      <c r="D47" s="25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3"/>
      <c r="AM47" s="26"/>
    </row>
    <row r="48" spans="1:39" ht="22.5" customHeight="1" x14ac:dyDescent="0.2">
      <c r="A48" s="23"/>
      <c r="B48" s="24"/>
      <c r="C48" s="25"/>
      <c r="D48" s="25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3"/>
      <c r="AM48" s="26"/>
    </row>
    <row r="49" spans="1:39" ht="22.5" customHeight="1" x14ac:dyDescent="0.2">
      <c r="A49" s="23"/>
      <c r="B49" s="24"/>
      <c r="C49" s="25"/>
      <c r="D49" s="25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3"/>
      <c r="AM49" s="26"/>
    </row>
    <row r="50" spans="1:39" ht="22.5" customHeight="1" x14ac:dyDescent="0.2">
      <c r="A50" s="23"/>
      <c r="B50" s="24"/>
      <c r="C50" s="25"/>
      <c r="D50" s="25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3"/>
      <c r="AM50" s="26"/>
    </row>
    <row r="51" spans="1:39" ht="22.5" customHeight="1" x14ac:dyDescent="0.2">
      <c r="A51" s="23"/>
      <c r="B51" s="27"/>
      <c r="C51" s="28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0"/>
      <c r="AM51" s="26"/>
    </row>
    <row r="52" spans="1:39" x14ac:dyDescent="0.2">
      <c r="B52" s="31"/>
      <c r="AL52" s="32"/>
    </row>
    <row r="53" spans="1:39" ht="13.5" thickBot="1" x14ac:dyDescent="0.25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</row>
    <row r="54" spans="1:39" ht="9.75" customHeight="1" x14ac:dyDescent="0.2"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</row>
  </sheetData>
  <mergeCells count="83"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27:F28"/>
    <mergeCell ref="G27:K28"/>
    <mergeCell ref="L27:Q28"/>
    <mergeCell ref="R27:V28"/>
    <mergeCell ref="W27:AA28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7:AL47"/>
    <mergeCell ref="E48:AL48"/>
    <mergeCell ref="E49:AL49"/>
    <mergeCell ref="E50:AL50"/>
    <mergeCell ref="Q54:T54"/>
    <mergeCell ref="U54:X54"/>
    <mergeCell ref="Y54:AC54"/>
    <mergeCell ref="AD54:AI54"/>
  </mergeCells>
  <printOptions horizontalCentered="1" gridLinesSet="0"/>
  <pageMargins left="0.25" right="0.25" top="0.143700787" bottom="0.143700787" header="0" footer="0"/>
  <pageSetup paperSize="9" scale="74" orientation="portrait" r:id="rId1"/>
  <headerFooter alignWithMargins="0"/>
  <colBreaks count="1" manualBreakCount="1">
    <brk id="41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75"/>
  <sheetViews>
    <sheetView showGridLines="0" view="pageBreakPreview" zoomScaleNormal="100" zoomScaleSheetLayoutView="100" workbookViewId="0">
      <selection activeCell="K4" sqref="K4:AB4"/>
    </sheetView>
  </sheetViews>
  <sheetFormatPr defaultColWidth="9.33203125" defaultRowHeight="12.75" x14ac:dyDescent="0.2"/>
  <cols>
    <col min="1" max="1" width="1.6640625" style="5" customWidth="1"/>
    <col min="2" max="11" width="3.5" style="5" customWidth="1"/>
    <col min="12" max="12" width="4.33203125" style="5" customWidth="1"/>
    <col min="13" max="13" width="3.5" style="5" customWidth="1"/>
    <col min="14" max="14" width="5" style="5" customWidth="1"/>
    <col min="15" max="15" width="3.5" style="5" customWidth="1"/>
    <col min="16" max="16" width="5.1640625" style="5" customWidth="1"/>
    <col min="17" max="17" width="3.5" style="5" customWidth="1"/>
    <col min="18" max="18" width="4.6640625" style="5" customWidth="1"/>
    <col min="19" max="19" width="3.5" style="5" customWidth="1"/>
    <col min="20" max="20" width="4.6640625" style="5" customWidth="1"/>
    <col min="21" max="21" width="3.5" style="5" customWidth="1"/>
    <col min="22" max="22" width="6" style="5" customWidth="1"/>
    <col min="23" max="36" width="3.5" style="5" customWidth="1"/>
    <col min="37" max="37" width="2.83203125" style="5" customWidth="1"/>
    <col min="38" max="38" width="2.33203125" style="5" customWidth="1"/>
    <col min="39" max="39" width="1.5" style="5" customWidth="1"/>
    <col min="40" max="40" width="6.33203125" style="5" customWidth="1"/>
    <col min="41" max="41" width="10.6640625" style="5" customWidth="1"/>
    <col min="42" max="42" width="44.5" style="5" customWidth="1"/>
    <col min="43" max="16384" width="9.33203125" style="5"/>
  </cols>
  <sheetData>
    <row r="1" spans="1:42" ht="24.75" customHeight="1" x14ac:dyDescent="0.2">
      <c r="A1" s="292"/>
      <c r="B1" s="293"/>
      <c r="C1" s="293"/>
      <c r="D1" s="293"/>
      <c r="E1" s="293"/>
      <c r="F1" s="293"/>
      <c r="G1" s="293"/>
      <c r="H1" s="293"/>
      <c r="I1" s="293"/>
      <c r="J1" s="294"/>
      <c r="K1" s="320" t="s">
        <v>35</v>
      </c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2"/>
      <c r="AC1" s="301"/>
      <c r="AD1" s="346"/>
      <c r="AE1" s="346"/>
      <c r="AF1" s="346"/>
      <c r="AG1" s="346"/>
      <c r="AH1" s="346"/>
      <c r="AI1" s="346"/>
      <c r="AJ1" s="346"/>
      <c r="AK1" s="346"/>
      <c r="AL1" s="346"/>
      <c r="AM1" s="347"/>
      <c r="AN1" s="36"/>
    </row>
    <row r="2" spans="1:42" ht="15" customHeight="1" x14ac:dyDescent="0.2">
      <c r="A2" s="295"/>
      <c r="B2" s="296"/>
      <c r="C2" s="296"/>
      <c r="D2" s="296"/>
      <c r="E2" s="296"/>
      <c r="F2" s="296"/>
      <c r="G2" s="296"/>
      <c r="H2" s="296"/>
      <c r="I2" s="296"/>
      <c r="J2" s="297"/>
      <c r="K2" s="323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5"/>
      <c r="AC2" s="348"/>
      <c r="AD2" s="349"/>
      <c r="AE2" s="349"/>
      <c r="AF2" s="349"/>
      <c r="AG2" s="349"/>
      <c r="AH2" s="349"/>
      <c r="AI2" s="349"/>
      <c r="AJ2" s="349"/>
      <c r="AK2" s="349"/>
      <c r="AL2" s="349"/>
      <c r="AM2" s="350"/>
      <c r="AN2" s="36"/>
    </row>
    <row r="3" spans="1:42" ht="12.75" customHeight="1" x14ac:dyDescent="0.2">
      <c r="A3" s="295"/>
      <c r="B3" s="296"/>
      <c r="C3" s="296"/>
      <c r="D3" s="296"/>
      <c r="E3" s="296"/>
      <c r="F3" s="296"/>
      <c r="G3" s="296"/>
      <c r="H3" s="296"/>
      <c r="I3" s="296"/>
      <c r="J3" s="297"/>
      <c r="K3" s="323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5"/>
      <c r="AC3" s="348"/>
      <c r="AD3" s="349"/>
      <c r="AE3" s="349"/>
      <c r="AF3" s="349"/>
      <c r="AG3" s="349"/>
      <c r="AH3" s="349"/>
      <c r="AI3" s="349"/>
      <c r="AJ3" s="349"/>
      <c r="AK3" s="349"/>
      <c r="AL3" s="349"/>
      <c r="AM3" s="350"/>
      <c r="AN3" s="36"/>
    </row>
    <row r="4" spans="1:42" ht="47.25" customHeight="1" x14ac:dyDescent="0.2">
      <c r="A4" s="295"/>
      <c r="B4" s="296"/>
      <c r="C4" s="296"/>
      <c r="D4" s="296"/>
      <c r="E4" s="296"/>
      <c r="F4" s="296"/>
      <c r="G4" s="296"/>
      <c r="H4" s="296"/>
      <c r="I4" s="296"/>
      <c r="J4" s="297"/>
      <c r="K4" s="326" t="s">
        <v>1110</v>
      </c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8"/>
      <c r="AC4" s="348"/>
      <c r="AD4" s="349"/>
      <c r="AE4" s="349"/>
      <c r="AF4" s="349"/>
      <c r="AG4" s="349"/>
      <c r="AH4" s="349"/>
      <c r="AI4" s="349"/>
      <c r="AJ4" s="349"/>
      <c r="AK4" s="349"/>
      <c r="AL4" s="349"/>
      <c r="AM4" s="350"/>
      <c r="AN4" s="36"/>
    </row>
    <row r="5" spans="1:42" ht="11.25" customHeight="1" x14ac:dyDescent="0.2">
      <c r="A5" s="295"/>
      <c r="B5" s="296"/>
      <c r="C5" s="296"/>
      <c r="D5" s="296"/>
      <c r="E5" s="296"/>
      <c r="F5" s="296"/>
      <c r="G5" s="296"/>
      <c r="H5" s="296"/>
      <c r="I5" s="296"/>
      <c r="J5" s="297"/>
      <c r="K5" s="310" t="s">
        <v>45</v>
      </c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2"/>
      <c r="AC5" s="348"/>
      <c r="AD5" s="349"/>
      <c r="AE5" s="349"/>
      <c r="AF5" s="349"/>
      <c r="AG5" s="349"/>
      <c r="AH5" s="349"/>
      <c r="AI5" s="349"/>
      <c r="AJ5" s="349"/>
      <c r="AK5" s="349"/>
      <c r="AL5" s="349"/>
      <c r="AM5" s="350"/>
      <c r="AN5" s="36"/>
    </row>
    <row r="6" spans="1:42" ht="6.75" customHeight="1" x14ac:dyDescent="0.2">
      <c r="A6" s="295"/>
      <c r="B6" s="296"/>
      <c r="C6" s="296"/>
      <c r="D6" s="296"/>
      <c r="E6" s="296"/>
      <c r="F6" s="296"/>
      <c r="G6" s="296"/>
      <c r="H6" s="296"/>
      <c r="I6" s="296"/>
      <c r="J6" s="297"/>
      <c r="K6" s="313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5"/>
      <c r="AC6" s="348"/>
      <c r="AD6" s="349"/>
      <c r="AE6" s="349"/>
      <c r="AF6" s="349"/>
      <c r="AG6" s="349"/>
      <c r="AH6" s="349"/>
      <c r="AI6" s="349"/>
      <c r="AJ6" s="349"/>
      <c r="AK6" s="349"/>
      <c r="AL6" s="349"/>
      <c r="AM6" s="350"/>
      <c r="AN6" s="36"/>
    </row>
    <row r="7" spans="1:42" ht="18" customHeight="1" x14ac:dyDescent="0.2">
      <c r="A7" s="316" t="s">
        <v>9</v>
      </c>
      <c r="B7" s="351"/>
      <c r="C7" s="351"/>
      <c r="D7" s="351"/>
      <c r="E7" s="351"/>
      <c r="F7" s="351"/>
      <c r="G7" s="351"/>
      <c r="H7" s="351"/>
      <c r="I7" s="351"/>
      <c r="J7" s="352"/>
      <c r="K7" s="319" t="s">
        <v>10</v>
      </c>
      <c r="L7" s="319"/>
      <c r="M7" s="319" t="s">
        <v>11</v>
      </c>
      <c r="N7" s="319"/>
      <c r="O7" s="319" t="s">
        <v>12</v>
      </c>
      <c r="P7" s="319"/>
      <c r="Q7" s="319" t="s">
        <v>13</v>
      </c>
      <c r="R7" s="319"/>
      <c r="S7" s="319" t="s">
        <v>14</v>
      </c>
      <c r="T7" s="319"/>
      <c r="U7" s="319" t="s">
        <v>15</v>
      </c>
      <c r="V7" s="319"/>
      <c r="W7" s="329" t="s">
        <v>16</v>
      </c>
      <c r="X7" s="329"/>
      <c r="Y7" s="329"/>
      <c r="Z7" s="319" t="s">
        <v>17</v>
      </c>
      <c r="AA7" s="319"/>
      <c r="AB7" s="319"/>
      <c r="AC7" s="330" t="s">
        <v>1107</v>
      </c>
      <c r="AD7" s="331"/>
      <c r="AE7" s="331"/>
      <c r="AF7" s="331"/>
      <c r="AG7" s="331"/>
      <c r="AH7" s="331"/>
      <c r="AI7" s="331"/>
      <c r="AJ7" s="331"/>
      <c r="AK7" s="331"/>
      <c r="AL7" s="331"/>
      <c r="AM7" s="332"/>
      <c r="AN7" s="36"/>
    </row>
    <row r="8" spans="1:42" ht="17.25" customHeight="1" thickBot="1" x14ac:dyDescent="0.25">
      <c r="A8" s="353" t="s">
        <v>18</v>
      </c>
      <c r="B8" s="354"/>
      <c r="C8" s="354"/>
      <c r="D8" s="354"/>
      <c r="E8" s="354"/>
      <c r="F8" s="354"/>
      <c r="G8" s="354"/>
      <c r="H8" s="354"/>
      <c r="I8" s="354"/>
      <c r="J8" s="355"/>
      <c r="K8" s="277" t="s">
        <v>2</v>
      </c>
      <c r="L8" s="278"/>
      <c r="M8" s="290" t="s">
        <v>3</v>
      </c>
      <c r="N8" s="291"/>
      <c r="O8" s="277" t="s">
        <v>904</v>
      </c>
      <c r="P8" s="278"/>
      <c r="Q8" s="290" t="s">
        <v>4</v>
      </c>
      <c r="R8" s="291"/>
      <c r="S8" s="277" t="s">
        <v>43</v>
      </c>
      <c r="T8" s="278"/>
      <c r="U8" s="277" t="s">
        <v>89</v>
      </c>
      <c r="V8" s="278"/>
      <c r="W8" s="279" t="s">
        <v>5</v>
      </c>
      <c r="X8" s="280"/>
      <c r="Y8" s="281"/>
      <c r="Z8" s="277" t="s">
        <v>6</v>
      </c>
      <c r="AA8" s="282"/>
      <c r="AB8" s="278"/>
      <c r="AC8" s="333"/>
      <c r="AD8" s="334"/>
      <c r="AE8" s="334"/>
      <c r="AF8" s="334"/>
      <c r="AG8" s="334"/>
      <c r="AH8" s="334"/>
      <c r="AI8" s="334"/>
      <c r="AJ8" s="334"/>
      <c r="AK8" s="334"/>
      <c r="AL8" s="334"/>
      <c r="AM8" s="335"/>
      <c r="AN8" s="37"/>
    </row>
    <row r="9" spans="1:42" ht="15" customHeight="1" x14ac:dyDescent="0.2">
      <c r="A9" s="345" t="s">
        <v>28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5"/>
      <c r="AJ9" s="345"/>
      <c r="AK9" s="345"/>
      <c r="AL9" s="345"/>
      <c r="AM9" s="345"/>
      <c r="AN9" s="38"/>
    </row>
    <row r="10" spans="1:42" ht="9.75" customHeight="1" x14ac:dyDescent="0.2">
      <c r="A10" s="345"/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8"/>
    </row>
    <row r="11" spans="1:42" ht="18.75" customHeight="1" x14ac:dyDescent="0.2">
      <c r="A11" s="341" t="s">
        <v>29</v>
      </c>
      <c r="B11" s="341"/>
      <c r="C11" s="341"/>
      <c r="D11" s="341"/>
      <c r="E11" s="341" t="s">
        <v>6</v>
      </c>
      <c r="F11" s="341"/>
      <c r="G11" s="341"/>
      <c r="H11" s="341" t="s">
        <v>31</v>
      </c>
      <c r="I11" s="341"/>
      <c r="J11" s="341"/>
      <c r="K11" s="341" t="s">
        <v>32</v>
      </c>
      <c r="L11" s="341"/>
      <c r="M11" s="341"/>
      <c r="N11" s="341" t="s">
        <v>33</v>
      </c>
      <c r="O11" s="341"/>
      <c r="P11" s="341"/>
      <c r="Q11" s="341" t="s">
        <v>34</v>
      </c>
      <c r="R11" s="341"/>
      <c r="S11" s="341"/>
      <c r="T11" s="39"/>
      <c r="U11" s="341" t="s">
        <v>29</v>
      </c>
      <c r="V11" s="341"/>
      <c r="W11" s="341"/>
      <c r="X11" s="341" t="s">
        <v>6</v>
      </c>
      <c r="Y11" s="341"/>
      <c r="Z11" s="341"/>
      <c r="AA11" s="341" t="s">
        <v>31</v>
      </c>
      <c r="AB11" s="341"/>
      <c r="AC11" s="341"/>
      <c r="AD11" s="341" t="s">
        <v>32</v>
      </c>
      <c r="AE11" s="341"/>
      <c r="AF11" s="341"/>
      <c r="AG11" s="341" t="s">
        <v>33</v>
      </c>
      <c r="AH11" s="341"/>
      <c r="AI11" s="341"/>
      <c r="AJ11" s="341" t="s">
        <v>34</v>
      </c>
      <c r="AK11" s="341"/>
      <c r="AL11" s="341"/>
      <c r="AM11" s="341"/>
    </row>
    <row r="12" spans="1:42" ht="12" customHeight="1" x14ac:dyDescent="0.2">
      <c r="A12" s="339">
        <v>1</v>
      </c>
      <c r="B12" s="339"/>
      <c r="C12" s="339"/>
      <c r="D12" s="339"/>
      <c r="E12" s="339" t="s">
        <v>30</v>
      </c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9"/>
      <c r="U12" s="339">
        <v>65</v>
      </c>
      <c r="V12" s="339"/>
      <c r="W12" s="339"/>
      <c r="X12" s="339"/>
      <c r="Y12" s="339"/>
      <c r="Z12" s="339"/>
      <c r="AA12" s="340"/>
      <c r="AB12" s="340"/>
      <c r="AC12" s="340"/>
      <c r="AD12" s="340"/>
      <c r="AE12" s="340"/>
      <c r="AF12" s="340"/>
      <c r="AG12" s="340"/>
      <c r="AH12" s="340"/>
      <c r="AI12" s="340"/>
      <c r="AJ12" s="341"/>
      <c r="AK12" s="341"/>
      <c r="AL12" s="341"/>
      <c r="AM12" s="341"/>
    </row>
    <row r="13" spans="1:42" ht="12" customHeight="1" x14ac:dyDescent="0.2">
      <c r="A13" s="339">
        <v>2</v>
      </c>
      <c r="B13" s="339"/>
      <c r="C13" s="339"/>
      <c r="D13" s="339"/>
      <c r="E13" s="339" t="s">
        <v>30</v>
      </c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9"/>
      <c r="U13" s="339">
        <v>66</v>
      </c>
      <c r="V13" s="339"/>
      <c r="W13" s="339"/>
      <c r="X13" s="339"/>
      <c r="Y13" s="339"/>
      <c r="Z13" s="339"/>
      <c r="AA13" s="340"/>
      <c r="AB13" s="340"/>
      <c r="AC13" s="340"/>
      <c r="AD13" s="340"/>
      <c r="AE13" s="340"/>
      <c r="AF13" s="340"/>
      <c r="AG13" s="340"/>
      <c r="AH13" s="340"/>
      <c r="AI13" s="340"/>
      <c r="AJ13" s="341"/>
      <c r="AK13" s="341"/>
      <c r="AL13" s="341"/>
      <c r="AM13" s="341"/>
    </row>
    <row r="14" spans="1:42" ht="12" customHeight="1" x14ac:dyDescent="0.2">
      <c r="A14" s="339">
        <v>3</v>
      </c>
      <c r="B14" s="339"/>
      <c r="C14" s="339"/>
      <c r="D14" s="339"/>
      <c r="E14" s="339" t="s">
        <v>30</v>
      </c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40"/>
      <c r="R14" s="340"/>
      <c r="S14" s="340"/>
      <c r="T14" s="39"/>
      <c r="U14" s="339">
        <v>67</v>
      </c>
      <c r="V14" s="339"/>
      <c r="W14" s="339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1"/>
      <c r="AK14" s="341"/>
      <c r="AL14" s="341"/>
      <c r="AM14" s="341"/>
    </row>
    <row r="15" spans="1:42" ht="12" customHeight="1" x14ac:dyDescent="0.2">
      <c r="A15" s="339">
        <v>4</v>
      </c>
      <c r="B15" s="339"/>
      <c r="C15" s="339"/>
      <c r="D15" s="339"/>
      <c r="E15" s="339" t="s">
        <v>30</v>
      </c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40"/>
      <c r="R15" s="340"/>
      <c r="S15" s="340"/>
      <c r="T15" s="39"/>
      <c r="U15" s="339">
        <v>68</v>
      </c>
      <c r="V15" s="339"/>
      <c r="W15" s="339"/>
      <c r="X15" s="339"/>
      <c r="Y15" s="339"/>
      <c r="Z15" s="339"/>
      <c r="AA15" s="340"/>
      <c r="AB15" s="340"/>
      <c r="AC15" s="340"/>
      <c r="AD15" s="340"/>
      <c r="AE15" s="340"/>
      <c r="AF15" s="340"/>
      <c r="AG15" s="340"/>
      <c r="AH15" s="340"/>
      <c r="AI15" s="340"/>
      <c r="AJ15" s="341"/>
      <c r="AK15" s="341"/>
      <c r="AL15" s="341"/>
      <c r="AM15" s="341"/>
    </row>
    <row r="16" spans="1:42" ht="12" customHeight="1" x14ac:dyDescent="0.2">
      <c r="A16" s="339">
        <v>5</v>
      </c>
      <c r="B16" s="339"/>
      <c r="C16" s="339"/>
      <c r="D16" s="339"/>
      <c r="E16" s="339" t="s">
        <v>30</v>
      </c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40"/>
      <c r="R16" s="340"/>
      <c r="S16" s="340"/>
      <c r="T16" s="39"/>
      <c r="U16" s="339">
        <v>69</v>
      </c>
      <c r="V16" s="339"/>
      <c r="W16" s="339"/>
      <c r="X16" s="339"/>
      <c r="Y16" s="339"/>
      <c r="Z16" s="339"/>
      <c r="AA16" s="340"/>
      <c r="AB16" s="340"/>
      <c r="AC16" s="340"/>
      <c r="AD16" s="340"/>
      <c r="AE16" s="340"/>
      <c r="AF16" s="340"/>
      <c r="AG16" s="340"/>
      <c r="AH16" s="340"/>
      <c r="AI16" s="340"/>
      <c r="AJ16" s="341"/>
      <c r="AK16" s="341"/>
      <c r="AL16" s="341"/>
      <c r="AM16" s="341"/>
      <c r="AP16" s="5" t="s">
        <v>903</v>
      </c>
    </row>
    <row r="17" spans="1:39" ht="12" customHeight="1" x14ac:dyDescent="0.2">
      <c r="A17" s="339">
        <v>6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40"/>
      <c r="R17" s="340"/>
      <c r="S17" s="340"/>
      <c r="T17" s="39"/>
      <c r="U17" s="339">
        <v>70</v>
      </c>
      <c r="V17" s="339"/>
      <c r="W17" s="339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1"/>
      <c r="AK17" s="341"/>
      <c r="AL17" s="341"/>
      <c r="AM17" s="341"/>
    </row>
    <row r="18" spans="1:39" ht="12" customHeight="1" x14ac:dyDescent="0.2">
      <c r="A18" s="339">
        <v>7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40"/>
      <c r="L18" s="340"/>
      <c r="M18" s="340"/>
      <c r="N18" s="339"/>
      <c r="O18" s="339"/>
      <c r="P18" s="339"/>
      <c r="Q18" s="340"/>
      <c r="R18" s="340"/>
      <c r="S18" s="340"/>
      <c r="T18" s="39"/>
      <c r="U18" s="339">
        <v>71</v>
      </c>
      <c r="V18" s="339"/>
      <c r="W18" s="339"/>
      <c r="X18" s="339"/>
      <c r="Y18" s="339"/>
      <c r="Z18" s="339"/>
      <c r="AA18" s="340"/>
      <c r="AB18" s="340"/>
      <c r="AC18" s="340"/>
      <c r="AD18" s="340"/>
      <c r="AE18" s="340"/>
      <c r="AF18" s="340"/>
      <c r="AG18" s="340"/>
      <c r="AH18" s="340"/>
      <c r="AI18" s="340"/>
      <c r="AJ18" s="341"/>
      <c r="AK18" s="341"/>
      <c r="AL18" s="341"/>
      <c r="AM18" s="341"/>
    </row>
    <row r="19" spans="1:39" ht="12" customHeight="1" x14ac:dyDescent="0.2">
      <c r="A19" s="339">
        <v>8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40"/>
      <c r="R19" s="340"/>
      <c r="S19" s="340"/>
      <c r="T19" s="39"/>
      <c r="U19" s="339">
        <v>72</v>
      </c>
      <c r="V19" s="339"/>
      <c r="W19" s="339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1"/>
      <c r="AK19" s="341"/>
      <c r="AL19" s="341"/>
      <c r="AM19" s="341"/>
    </row>
    <row r="20" spans="1:39" ht="12" customHeight="1" x14ac:dyDescent="0.2">
      <c r="A20" s="339">
        <v>9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40"/>
      <c r="L20" s="340"/>
      <c r="M20" s="340"/>
      <c r="N20" s="340"/>
      <c r="O20" s="340"/>
      <c r="P20" s="340"/>
      <c r="Q20" s="340"/>
      <c r="R20" s="340"/>
      <c r="S20" s="340"/>
      <c r="T20" s="39"/>
      <c r="U20" s="339">
        <v>73</v>
      </c>
      <c r="V20" s="339"/>
      <c r="W20" s="339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1"/>
      <c r="AK20" s="341"/>
      <c r="AL20" s="341"/>
      <c r="AM20" s="341"/>
    </row>
    <row r="21" spans="1:39" ht="12" customHeight="1" x14ac:dyDescent="0.2">
      <c r="A21" s="339">
        <v>10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40"/>
      <c r="R21" s="340"/>
      <c r="S21" s="340"/>
      <c r="T21" s="39"/>
      <c r="U21" s="339">
        <v>74</v>
      </c>
      <c r="V21" s="339"/>
      <c r="W21" s="339"/>
      <c r="X21" s="339"/>
      <c r="Y21" s="339"/>
      <c r="Z21" s="339"/>
      <c r="AA21" s="340"/>
      <c r="AB21" s="340"/>
      <c r="AC21" s="340"/>
      <c r="AD21" s="340"/>
      <c r="AE21" s="340"/>
      <c r="AF21" s="340"/>
      <c r="AG21" s="340"/>
      <c r="AH21" s="340"/>
      <c r="AI21" s="340"/>
      <c r="AJ21" s="341"/>
      <c r="AK21" s="341"/>
      <c r="AL21" s="341"/>
      <c r="AM21" s="341"/>
    </row>
    <row r="22" spans="1:39" ht="12" customHeight="1" x14ac:dyDescent="0.2">
      <c r="A22" s="339">
        <v>11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40"/>
      <c r="R22" s="340"/>
      <c r="S22" s="340"/>
      <c r="T22" s="11"/>
      <c r="U22" s="339">
        <v>75</v>
      </c>
      <c r="V22" s="339"/>
      <c r="W22" s="339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341"/>
      <c r="AK22" s="341"/>
      <c r="AL22" s="341"/>
      <c r="AM22" s="341"/>
    </row>
    <row r="23" spans="1:39" ht="12" customHeight="1" x14ac:dyDescent="0.2">
      <c r="A23" s="339">
        <v>12</v>
      </c>
      <c r="B23" s="339"/>
      <c r="C23" s="339"/>
      <c r="D23" s="339"/>
      <c r="E23" s="339"/>
      <c r="F23" s="339"/>
      <c r="G23" s="339"/>
      <c r="H23" s="339"/>
      <c r="I23" s="339"/>
      <c r="J23" s="339"/>
      <c r="K23" s="340"/>
      <c r="L23" s="340"/>
      <c r="M23" s="340"/>
      <c r="N23" s="339"/>
      <c r="O23" s="339"/>
      <c r="P23" s="339"/>
      <c r="Q23" s="340"/>
      <c r="R23" s="340"/>
      <c r="S23" s="340"/>
      <c r="T23" s="11"/>
      <c r="U23" s="339">
        <v>76</v>
      </c>
      <c r="V23" s="339"/>
      <c r="W23" s="339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1"/>
      <c r="AK23" s="341"/>
      <c r="AL23" s="341"/>
      <c r="AM23" s="341"/>
    </row>
    <row r="24" spans="1:39" ht="12" customHeight="1" x14ac:dyDescent="0.2">
      <c r="A24" s="339">
        <v>13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40"/>
      <c r="L24" s="340"/>
      <c r="M24" s="340"/>
      <c r="N24" s="339"/>
      <c r="O24" s="339"/>
      <c r="P24" s="339"/>
      <c r="Q24" s="340"/>
      <c r="R24" s="340"/>
      <c r="S24" s="340"/>
      <c r="T24" s="11"/>
      <c r="U24" s="339">
        <v>77</v>
      </c>
      <c r="V24" s="339"/>
      <c r="W24" s="339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  <c r="AJ24" s="341"/>
      <c r="AK24" s="341"/>
      <c r="AL24" s="341"/>
      <c r="AM24" s="341"/>
    </row>
    <row r="25" spans="1:39" ht="12" customHeight="1" x14ac:dyDescent="0.2">
      <c r="A25" s="339">
        <v>14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  <c r="L25" s="340"/>
      <c r="M25" s="340"/>
      <c r="N25" s="340"/>
      <c r="O25" s="340"/>
      <c r="P25" s="340"/>
      <c r="Q25" s="340"/>
      <c r="R25" s="340"/>
      <c r="S25" s="340"/>
      <c r="T25" s="11"/>
      <c r="U25" s="339">
        <v>78</v>
      </c>
      <c r="V25" s="339"/>
      <c r="W25" s="339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1"/>
      <c r="AK25" s="341"/>
      <c r="AL25" s="341"/>
      <c r="AM25" s="341"/>
    </row>
    <row r="26" spans="1:39" ht="12" customHeight="1" x14ac:dyDescent="0.2">
      <c r="A26" s="339">
        <v>15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40"/>
      <c r="R26" s="340"/>
      <c r="S26" s="340"/>
      <c r="T26" s="11"/>
      <c r="U26" s="339">
        <v>79</v>
      </c>
      <c r="V26" s="339"/>
      <c r="W26" s="339"/>
      <c r="X26" s="339"/>
      <c r="Y26" s="339"/>
      <c r="Z26" s="339"/>
      <c r="AA26" s="340"/>
      <c r="AB26" s="340"/>
      <c r="AC26" s="340"/>
      <c r="AD26" s="340"/>
      <c r="AE26" s="340"/>
      <c r="AF26" s="340"/>
      <c r="AG26" s="340"/>
      <c r="AH26" s="340"/>
      <c r="AI26" s="340"/>
      <c r="AJ26" s="341"/>
      <c r="AK26" s="341"/>
      <c r="AL26" s="341"/>
      <c r="AM26" s="341"/>
    </row>
    <row r="27" spans="1:39" ht="12" customHeight="1" x14ac:dyDescent="0.2">
      <c r="A27" s="342">
        <v>16</v>
      </c>
      <c r="B27" s="343"/>
      <c r="C27" s="343"/>
      <c r="D27" s="344"/>
      <c r="E27" s="339"/>
      <c r="F27" s="339"/>
      <c r="G27" s="339"/>
      <c r="H27" s="339"/>
      <c r="I27" s="339"/>
      <c r="J27" s="339"/>
      <c r="K27" s="340"/>
      <c r="L27" s="340"/>
      <c r="M27" s="340"/>
      <c r="N27" s="339"/>
      <c r="O27" s="339"/>
      <c r="P27" s="339"/>
      <c r="Q27" s="340"/>
      <c r="R27" s="340"/>
      <c r="S27" s="340"/>
      <c r="T27" s="11"/>
      <c r="U27" s="339">
        <v>80</v>
      </c>
      <c r="V27" s="339"/>
      <c r="W27" s="339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  <c r="AJ27" s="341"/>
      <c r="AK27" s="341"/>
      <c r="AL27" s="341"/>
      <c r="AM27" s="341"/>
    </row>
    <row r="28" spans="1:39" ht="12" customHeight="1" x14ac:dyDescent="0.2">
      <c r="A28" s="339">
        <v>17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40"/>
      <c r="L28" s="340"/>
      <c r="M28" s="340"/>
      <c r="N28" s="339"/>
      <c r="O28" s="339"/>
      <c r="P28" s="339"/>
      <c r="Q28" s="340"/>
      <c r="R28" s="340"/>
      <c r="S28" s="340"/>
      <c r="T28" s="11"/>
      <c r="U28" s="339">
        <v>81</v>
      </c>
      <c r="V28" s="339"/>
      <c r="W28" s="339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  <c r="AI28" s="340"/>
      <c r="AJ28" s="341"/>
      <c r="AK28" s="341"/>
      <c r="AL28" s="341"/>
      <c r="AM28" s="341"/>
    </row>
    <row r="29" spans="1:39" ht="12" customHeight="1" x14ac:dyDescent="0.2">
      <c r="A29" s="339">
        <v>18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40"/>
      <c r="R29" s="340"/>
      <c r="S29" s="340"/>
      <c r="T29" s="11"/>
      <c r="U29" s="339">
        <v>82</v>
      </c>
      <c r="V29" s="339"/>
      <c r="W29" s="339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  <c r="AI29" s="340"/>
      <c r="AJ29" s="341"/>
      <c r="AK29" s="341"/>
      <c r="AL29" s="341"/>
      <c r="AM29" s="341"/>
    </row>
    <row r="30" spans="1:39" ht="12" customHeight="1" x14ac:dyDescent="0.2">
      <c r="A30" s="339">
        <v>19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40"/>
      <c r="L30" s="340"/>
      <c r="M30" s="340"/>
      <c r="N30" s="340"/>
      <c r="O30" s="340"/>
      <c r="P30" s="340"/>
      <c r="Q30" s="340"/>
      <c r="R30" s="340"/>
      <c r="S30" s="340"/>
      <c r="T30" s="11"/>
      <c r="U30" s="339">
        <v>83</v>
      </c>
      <c r="V30" s="339"/>
      <c r="W30" s="339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  <c r="AJ30" s="341"/>
      <c r="AK30" s="341"/>
      <c r="AL30" s="341"/>
      <c r="AM30" s="341"/>
    </row>
    <row r="31" spans="1:39" ht="12" customHeight="1" x14ac:dyDescent="0.2">
      <c r="A31" s="339">
        <v>20</v>
      </c>
      <c r="B31" s="339"/>
      <c r="C31" s="339"/>
      <c r="D31" s="339"/>
      <c r="E31" s="339"/>
      <c r="F31" s="339"/>
      <c r="G31" s="339"/>
      <c r="H31" s="340"/>
      <c r="I31" s="340"/>
      <c r="J31" s="340"/>
      <c r="K31" s="340"/>
      <c r="L31" s="340"/>
      <c r="M31" s="340"/>
      <c r="N31" s="339"/>
      <c r="O31" s="339"/>
      <c r="P31" s="339"/>
      <c r="Q31" s="340"/>
      <c r="R31" s="340"/>
      <c r="S31" s="340"/>
      <c r="T31" s="11"/>
      <c r="U31" s="339">
        <v>84</v>
      </c>
      <c r="V31" s="339"/>
      <c r="W31" s="339"/>
      <c r="X31" s="339"/>
      <c r="Y31" s="339"/>
      <c r="Z31" s="339"/>
      <c r="AA31" s="340"/>
      <c r="AB31" s="340"/>
      <c r="AC31" s="340"/>
      <c r="AD31" s="340"/>
      <c r="AE31" s="340"/>
      <c r="AF31" s="340"/>
      <c r="AG31" s="340"/>
      <c r="AH31" s="340"/>
      <c r="AI31" s="340"/>
      <c r="AJ31" s="341"/>
      <c r="AK31" s="341"/>
      <c r="AL31" s="341"/>
      <c r="AM31" s="341"/>
    </row>
    <row r="32" spans="1:39" ht="12" customHeight="1" x14ac:dyDescent="0.2">
      <c r="A32" s="339">
        <v>21</v>
      </c>
      <c r="B32" s="339"/>
      <c r="C32" s="339"/>
      <c r="D32" s="339"/>
      <c r="E32" s="339"/>
      <c r="F32" s="339"/>
      <c r="G32" s="339"/>
      <c r="H32" s="340"/>
      <c r="I32" s="340"/>
      <c r="J32" s="340"/>
      <c r="K32" s="340"/>
      <c r="L32" s="340"/>
      <c r="M32" s="340"/>
      <c r="N32" s="339"/>
      <c r="O32" s="339"/>
      <c r="P32" s="339"/>
      <c r="Q32" s="340"/>
      <c r="R32" s="340"/>
      <c r="S32" s="340"/>
      <c r="T32" s="11"/>
      <c r="U32" s="339">
        <v>85</v>
      </c>
      <c r="V32" s="339"/>
      <c r="W32" s="339"/>
      <c r="X32" s="340"/>
      <c r="Y32" s="340"/>
      <c r="Z32" s="340"/>
      <c r="AA32" s="340"/>
      <c r="AB32" s="340"/>
      <c r="AC32" s="340"/>
      <c r="AD32" s="340"/>
      <c r="AE32" s="340"/>
      <c r="AF32" s="340"/>
      <c r="AG32" s="340"/>
      <c r="AH32" s="340"/>
      <c r="AI32" s="340"/>
      <c r="AJ32" s="341"/>
      <c r="AK32" s="341"/>
      <c r="AL32" s="341"/>
      <c r="AM32" s="341"/>
    </row>
    <row r="33" spans="1:39" ht="12" customHeight="1" x14ac:dyDescent="0.2">
      <c r="A33" s="339">
        <v>22</v>
      </c>
      <c r="B33" s="339"/>
      <c r="C33" s="339"/>
      <c r="D33" s="339"/>
      <c r="E33" s="339"/>
      <c r="F33" s="339"/>
      <c r="G33" s="339"/>
      <c r="H33" s="340"/>
      <c r="I33" s="340"/>
      <c r="J33" s="340"/>
      <c r="K33" s="340"/>
      <c r="L33" s="340"/>
      <c r="M33" s="340"/>
      <c r="N33" s="339"/>
      <c r="O33" s="339"/>
      <c r="P33" s="339"/>
      <c r="Q33" s="340"/>
      <c r="R33" s="340"/>
      <c r="S33" s="340"/>
      <c r="T33" s="40"/>
      <c r="U33" s="339">
        <v>86</v>
      </c>
      <c r="V33" s="339"/>
      <c r="W33" s="339"/>
      <c r="X33" s="339"/>
      <c r="Y33" s="339"/>
      <c r="Z33" s="339"/>
      <c r="AA33" s="340"/>
      <c r="AB33" s="340"/>
      <c r="AC33" s="340"/>
      <c r="AD33" s="340"/>
      <c r="AE33" s="340"/>
      <c r="AF33" s="340"/>
      <c r="AG33" s="340"/>
      <c r="AH33" s="340"/>
      <c r="AI33" s="340"/>
      <c r="AJ33" s="341"/>
      <c r="AK33" s="341"/>
      <c r="AL33" s="341"/>
      <c r="AM33" s="341"/>
    </row>
    <row r="34" spans="1:39" ht="12" customHeight="1" x14ac:dyDescent="0.2">
      <c r="A34" s="339">
        <v>23</v>
      </c>
      <c r="B34" s="339"/>
      <c r="C34" s="339"/>
      <c r="D34" s="339"/>
      <c r="E34" s="339"/>
      <c r="F34" s="339"/>
      <c r="G34" s="339"/>
      <c r="H34" s="340"/>
      <c r="I34" s="340"/>
      <c r="J34" s="340"/>
      <c r="K34" s="340"/>
      <c r="L34" s="340"/>
      <c r="M34" s="340"/>
      <c r="N34" s="339"/>
      <c r="O34" s="339"/>
      <c r="P34" s="339"/>
      <c r="Q34" s="340"/>
      <c r="R34" s="340"/>
      <c r="S34" s="340"/>
      <c r="T34" s="23"/>
      <c r="U34" s="339">
        <v>87</v>
      </c>
      <c r="V34" s="339"/>
      <c r="W34" s="339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1"/>
      <c r="AK34" s="341"/>
      <c r="AL34" s="341"/>
      <c r="AM34" s="341"/>
    </row>
    <row r="35" spans="1:39" ht="12" customHeight="1" x14ac:dyDescent="0.2">
      <c r="A35" s="339">
        <v>24</v>
      </c>
      <c r="B35" s="339"/>
      <c r="C35" s="339"/>
      <c r="D35" s="339"/>
      <c r="E35" s="339"/>
      <c r="F35" s="339"/>
      <c r="G35" s="339"/>
      <c r="H35" s="340"/>
      <c r="I35" s="340"/>
      <c r="J35" s="340"/>
      <c r="K35" s="340"/>
      <c r="L35" s="340"/>
      <c r="M35" s="340"/>
      <c r="N35" s="339"/>
      <c r="O35" s="339"/>
      <c r="P35" s="339"/>
      <c r="Q35" s="340"/>
      <c r="R35" s="340"/>
      <c r="S35" s="340"/>
      <c r="T35" s="23"/>
      <c r="U35" s="339">
        <v>88</v>
      </c>
      <c r="V35" s="339"/>
      <c r="W35" s="339"/>
      <c r="X35" s="340"/>
      <c r="Y35" s="340"/>
      <c r="Z35" s="340"/>
      <c r="AA35" s="340"/>
      <c r="AB35" s="340"/>
      <c r="AC35" s="340"/>
      <c r="AD35" s="340"/>
      <c r="AE35" s="340"/>
      <c r="AF35" s="340"/>
      <c r="AG35" s="340"/>
      <c r="AH35" s="340"/>
      <c r="AI35" s="340"/>
      <c r="AJ35" s="341"/>
      <c r="AK35" s="341"/>
      <c r="AL35" s="341"/>
      <c r="AM35" s="341"/>
    </row>
    <row r="36" spans="1:39" ht="12" customHeight="1" x14ac:dyDescent="0.2">
      <c r="A36" s="339">
        <v>25</v>
      </c>
      <c r="B36" s="339"/>
      <c r="C36" s="339"/>
      <c r="D36" s="339"/>
      <c r="E36" s="339"/>
      <c r="F36" s="339"/>
      <c r="G36" s="339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23"/>
      <c r="U36" s="339">
        <v>89</v>
      </c>
      <c r="V36" s="339"/>
      <c r="W36" s="339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1"/>
      <c r="AK36" s="341"/>
      <c r="AL36" s="341"/>
      <c r="AM36" s="341"/>
    </row>
    <row r="37" spans="1:39" ht="12" customHeight="1" x14ac:dyDescent="0.2">
      <c r="A37" s="339">
        <v>26</v>
      </c>
      <c r="B37" s="339"/>
      <c r="C37" s="339"/>
      <c r="D37" s="339"/>
      <c r="E37" s="339"/>
      <c r="F37" s="339"/>
      <c r="G37" s="339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23"/>
      <c r="U37" s="339">
        <v>90</v>
      </c>
      <c r="V37" s="339"/>
      <c r="W37" s="339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  <c r="AI37" s="340"/>
      <c r="AJ37" s="341"/>
      <c r="AK37" s="341"/>
      <c r="AL37" s="341"/>
      <c r="AM37" s="341"/>
    </row>
    <row r="38" spans="1:39" ht="12" customHeight="1" x14ac:dyDescent="0.2">
      <c r="A38" s="339">
        <v>27</v>
      </c>
      <c r="B38" s="339"/>
      <c r="C38" s="339"/>
      <c r="D38" s="339"/>
      <c r="E38" s="339"/>
      <c r="F38" s="339"/>
      <c r="G38" s="339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41"/>
      <c r="U38" s="339">
        <v>91</v>
      </c>
      <c r="V38" s="339"/>
      <c r="W38" s="339"/>
      <c r="X38" s="340"/>
      <c r="Y38" s="340"/>
      <c r="Z38" s="340"/>
      <c r="AA38" s="340"/>
      <c r="AB38" s="340"/>
      <c r="AC38" s="340"/>
      <c r="AD38" s="340"/>
      <c r="AE38" s="340"/>
      <c r="AF38" s="340"/>
      <c r="AG38" s="340"/>
      <c r="AH38" s="340"/>
      <c r="AI38" s="340"/>
      <c r="AJ38" s="341"/>
      <c r="AK38" s="341"/>
      <c r="AL38" s="341"/>
      <c r="AM38" s="341"/>
    </row>
    <row r="39" spans="1:39" ht="12" customHeight="1" x14ac:dyDescent="0.2">
      <c r="A39" s="339">
        <v>28</v>
      </c>
      <c r="B39" s="339"/>
      <c r="C39" s="339"/>
      <c r="D39" s="339"/>
      <c r="E39" s="339"/>
      <c r="F39" s="339"/>
      <c r="G39" s="339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42"/>
      <c r="U39" s="339">
        <v>92</v>
      </c>
      <c r="V39" s="339"/>
      <c r="W39" s="339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  <c r="AI39" s="340"/>
      <c r="AJ39" s="341"/>
      <c r="AK39" s="341"/>
      <c r="AL39" s="341"/>
      <c r="AM39" s="341"/>
    </row>
    <row r="40" spans="1:39" ht="12" customHeight="1" x14ac:dyDescent="0.2">
      <c r="A40" s="339">
        <v>29</v>
      </c>
      <c r="B40" s="339"/>
      <c r="C40" s="339"/>
      <c r="D40" s="339"/>
      <c r="E40" s="339"/>
      <c r="F40" s="339"/>
      <c r="G40" s="339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/>
      <c r="T40" s="42"/>
      <c r="U40" s="339">
        <v>93</v>
      </c>
      <c r="V40" s="339"/>
      <c r="W40" s="339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0"/>
      <c r="AI40" s="340"/>
      <c r="AJ40" s="341"/>
      <c r="AK40" s="341"/>
      <c r="AL40" s="341"/>
      <c r="AM40" s="341"/>
    </row>
    <row r="41" spans="1:39" ht="12" customHeight="1" x14ac:dyDescent="0.2">
      <c r="A41" s="339">
        <v>30</v>
      </c>
      <c r="B41" s="339"/>
      <c r="C41" s="339"/>
      <c r="D41" s="339"/>
      <c r="E41" s="339"/>
      <c r="F41" s="339"/>
      <c r="G41" s="339"/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42"/>
      <c r="U41" s="339">
        <v>94</v>
      </c>
      <c r="V41" s="339"/>
      <c r="W41" s="339"/>
      <c r="X41" s="340"/>
      <c r="Y41" s="340"/>
      <c r="Z41" s="340"/>
      <c r="AA41" s="340"/>
      <c r="AB41" s="340"/>
      <c r="AC41" s="340"/>
      <c r="AD41" s="340"/>
      <c r="AE41" s="340"/>
      <c r="AF41" s="340"/>
      <c r="AG41" s="340"/>
      <c r="AH41" s="340"/>
      <c r="AI41" s="340"/>
      <c r="AJ41" s="341"/>
      <c r="AK41" s="341"/>
      <c r="AL41" s="341"/>
      <c r="AM41" s="341"/>
    </row>
    <row r="42" spans="1:39" ht="12" customHeight="1" x14ac:dyDescent="0.2">
      <c r="A42" s="339">
        <v>31</v>
      </c>
      <c r="B42" s="339"/>
      <c r="C42" s="339"/>
      <c r="D42" s="339"/>
      <c r="E42" s="339"/>
      <c r="F42" s="339"/>
      <c r="G42" s="339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42"/>
      <c r="U42" s="339">
        <v>95</v>
      </c>
      <c r="V42" s="339"/>
      <c r="W42" s="339"/>
      <c r="X42" s="340"/>
      <c r="Y42" s="340"/>
      <c r="Z42" s="340"/>
      <c r="AA42" s="340"/>
      <c r="AB42" s="340"/>
      <c r="AC42" s="340"/>
      <c r="AD42" s="340"/>
      <c r="AE42" s="340"/>
      <c r="AF42" s="340"/>
      <c r="AG42" s="340"/>
      <c r="AH42" s="340"/>
      <c r="AI42" s="340"/>
      <c r="AJ42" s="341"/>
      <c r="AK42" s="341"/>
      <c r="AL42" s="341"/>
      <c r="AM42" s="341"/>
    </row>
    <row r="43" spans="1:39" ht="12" customHeight="1" x14ac:dyDescent="0.2">
      <c r="A43" s="339">
        <v>32</v>
      </c>
      <c r="B43" s="339"/>
      <c r="C43" s="339"/>
      <c r="D43" s="339"/>
      <c r="E43" s="339"/>
      <c r="F43" s="339"/>
      <c r="G43" s="339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42"/>
      <c r="U43" s="339">
        <v>96</v>
      </c>
      <c r="V43" s="339"/>
      <c r="W43" s="339"/>
      <c r="X43" s="340"/>
      <c r="Y43" s="340"/>
      <c r="Z43" s="340"/>
      <c r="AA43" s="340"/>
      <c r="AB43" s="340"/>
      <c r="AC43" s="340"/>
      <c r="AD43" s="340"/>
      <c r="AE43" s="340"/>
      <c r="AF43" s="340"/>
      <c r="AG43" s="340"/>
      <c r="AH43" s="340"/>
      <c r="AI43" s="340"/>
      <c r="AJ43" s="341"/>
      <c r="AK43" s="341"/>
      <c r="AL43" s="341"/>
      <c r="AM43" s="341"/>
    </row>
    <row r="44" spans="1:39" ht="12" customHeight="1" x14ac:dyDescent="0.2">
      <c r="A44" s="339">
        <v>33</v>
      </c>
      <c r="B44" s="339"/>
      <c r="C44" s="339"/>
      <c r="D44" s="339"/>
      <c r="E44" s="339"/>
      <c r="F44" s="339"/>
      <c r="G44" s="339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42"/>
      <c r="U44" s="339">
        <v>97</v>
      </c>
      <c r="V44" s="339"/>
      <c r="W44" s="339"/>
      <c r="X44" s="340"/>
      <c r="Y44" s="340"/>
      <c r="Z44" s="340"/>
      <c r="AA44" s="340"/>
      <c r="AB44" s="340"/>
      <c r="AC44" s="340"/>
      <c r="AD44" s="340"/>
      <c r="AE44" s="340"/>
      <c r="AF44" s="340"/>
      <c r="AG44" s="340"/>
      <c r="AH44" s="340"/>
      <c r="AI44" s="340"/>
      <c r="AJ44" s="341"/>
      <c r="AK44" s="341"/>
      <c r="AL44" s="341"/>
      <c r="AM44" s="341"/>
    </row>
    <row r="45" spans="1:39" ht="12" customHeight="1" x14ac:dyDescent="0.2">
      <c r="A45" s="339">
        <v>34</v>
      </c>
      <c r="B45" s="339"/>
      <c r="C45" s="339"/>
      <c r="D45" s="339"/>
      <c r="E45" s="339"/>
      <c r="F45" s="339"/>
      <c r="G45" s="339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42"/>
      <c r="U45" s="339">
        <v>98</v>
      </c>
      <c r="V45" s="339"/>
      <c r="W45" s="339"/>
      <c r="X45" s="340"/>
      <c r="Y45" s="340"/>
      <c r="Z45" s="340"/>
      <c r="AA45" s="340"/>
      <c r="AB45" s="340"/>
      <c r="AC45" s="340"/>
      <c r="AD45" s="340"/>
      <c r="AE45" s="340"/>
      <c r="AF45" s="340"/>
      <c r="AG45" s="340"/>
      <c r="AH45" s="340"/>
      <c r="AI45" s="340"/>
      <c r="AJ45" s="341"/>
      <c r="AK45" s="341"/>
      <c r="AL45" s="341"/>
      <c r="AM45" s="341"/>
    </row>
    <row r="46" spans="1:39" ht="12" customHeight="1" x14ac:dyDescent="0.2">
      <c r="A46" s="339">
        <v>35</v>
      </c>
      <c r="B46" s="339"/>
      <c r="C46" s="339"/>
      <c r="D46" s="339"/>
      <c r="E46" s="339"/>
      <c r="F46" s="339"/>
      <c r="G46" s="339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42"/>
      <c r="U46" s="339">
        <v>99</v>
      </c>
      <c r="V46" s="339"/>
      <c r="W46" s="339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0"/>
      <c r="AI46" s="340"/>
      <c r="AJ46" s="341"/>
      <c r="AK46" s="341"/>
      <c r="AL46" s="341"/>
      <c r="AM46" s="341"/>
    </row>
    <row r="47" spans="1:39" ht="12" customHeight="1" x14ac:dyDescent="0.2">
      <c r="A47" s="339">
        <v>36</v>
      </c>
      <c r="B47" s="339"/>
      <c r="C47" s="339"/>
      <c r="D47" s="339"/>
      <c r="E47" s="339"/>
      <c r="F47" s="339"/>
      <c r="G47" s="339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42"/>
      <c r="U47" s="339">
        <v>100</v>
      </c>
      <c r="V47" s="339"/>
      <c r="W47" s="339"/>
      <c r="X47" s="340"/>
      <c r="Y47" s="340"/>
      <c r="Z47" s="340"/>
      <c r="AA47" s="340"/>
      <c r="AB47" s="340"/>
      <c r="AC47" s="340"/>
      <c r="AD47" s="340"/>
      <c r="AE47" s="340"/>
      <c r="AF47" s="340"/>
      <c r="AG47" s="340"/>
      <c r="AH47" s="340"/>
      <c r="AI47" s="340"/>
      <c r="AJ47" s="341"/>
      <c r="AK47" s="341"/>
      <c r="AL47" s="341"/>
      <c r="AM47" s="341"/>
    </row>
    <row r="48" spans="1:39" ht="12" customHeight="1" x14ac:dyDescent="0.2">
      <c r="A48" s="339">
        <v>37</v>
      </c>
      <c r="B48" s="339"/>
      <c r="C48" s="339"/>
      <c r="D48" s="339"/>
      <c r="E48" s="339"/>
      <c r="F48" s="339"/>
      <c r="G48" s="339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42"/>
      <c r="U48" s="339">
        <v>101</v>
      </c>
      <c r="V48" s="339"/>
      <c r="W48" s="339"/>
      <c r="X48" s="340"/>
      <c r="Y48" s="340"/>
      <c r="Z48" s="340"/>
      <c r="AA48" s="340"/>
      <c r="AB48" s="340"/>
      <c r="AC48" s="340"/>
      <c r="AD48" s="340"/>
      <c r="AE48" s="340"/>
      <c r="AF48" s="340"/>
      <c r="AG48" s="340"/>
      <c r="AH48" s="340"/>
      <c r="AI48" s="340"/>
      <c r="AJ48" s="341"/>
      <c r="AK48" s="341"/>
      <c r="AL48" s="341"/>
      <c r="AM48" s="341"/>
    </row>
    <row r="49" spans="1:39" ht="12" customHeight="1" x14ac:dyDescent="0.2">
      <c r="A49" s="339">
        <v>38</v>
      </c>
      <c r="B49" s="339"/>
      <c r="C49" s="339"/>
      <c r="D49" s="339"/>
      <c r="E49" s="339"/>
      <c r="F49" s="339"/>
      <c r="G49" s="339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42"/>
      <c r="U49" s="339">
        <v>102</v>
      </c>
      <c r="V49" s="339"/>
      <c r="W49" s="339"/>
      <c r="X49" s="340"/>
      <c r="Y49" s="340"/>
      <c r="Z49" s="340"/>
      <c r="AA49" s="340"/>
      <c r="AB49" s="340"/>
      <c r="AC49" s="340"/>
      <c r="AD49" s="340"/>
      <c r="AE49" s="340"/>
      <c r="AF49" s="340"/>
      <c r="AG49" s="340"/>
      <c r="AH49" s="340"/>
      <c r="AI49" s="340"/>
      <c r="AJ49" s="341"/>
      <c r="AK49" s="341"/>
      <c r="AL49" s="341"/>
      <c r="AM49" s="341"/>
    </row>
    <row r="50" spans="1:39" ht="12" customHeight="1" x14ac:dyDescent="0.2">
      <c r="A50" s="339">
        <v>39</v>
      </c>
      <c r="B50" s="339"/>
      <c r="C50" s="339"/>
      <c r="D50" s="339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42"/>
      <c r="U50" s="339">
        <v>103</v>
      </c>
      <c r="V50" s="339"/>
      <c r="W50" s="339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340"/>
      <c r="AJ50" s="341"/>
      <c r="AK50" s="341"/>
      <c r="AL50" s="341"/>
      <c r="AM50" s="341"/>
    </row>
    <row r="51" spans="1:39" ht="12" customHeight="1" x14ac:dyDescent="0.2">
      <c r="A51" s="339">
        <v>40</v>
      </c>
      <c r="B51" s="339"/>
      <c r="C51" s="339"/>
      <c r="D51" s="339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42"/>
      <c r="U51" s="339">
        <v>104</v>
      </c>
      <c r="V51" s="339"/>
      <c r="W51" s="339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  <c r="AH51" s="340"/>
      <c r="AI51" s="340"/>
      <c r="AJ51" s="341"/>
      <c r="AK51" s="341"/>
      <c r="AL51" s="341"/>
      <c r="AM51" s="341"/>
    </row>
    <row r="52" spans="1:39" ht="12" customHeight="1" x14ac:dyDescent="0.2">
      <c r="A52" s="339">
        <v>41</v>
      </c>
      <c r="B52" s="339"/>
      <c r="C52" s="339"/>
      <c r="D52" s="339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42"/>
      <c r="U52" s="339">
        <v>105</v>
      </c>
      <c r="V52" s="339"/>
      <c r="W52" s="339"/>
      <c r="X52" s="340"/>
      <c r="Y52" s="340"/>
      <c r="Z52" s="340"/>
      <c r="AA52" s="340"/>
      <c r="AB52" s="340"/>
      <c r="AC52" s="340"/>
      <c r="AD52" s="340"/>
      <c r="AE52" s="340"/>
      <c r="AF52" s="340"/>
      <c r="AG52" s="340"/>
      <c r="AH52" s="340"/>
      <c r="AI52" s="340"/>
      <c r="AJ52" s="341"/>
      <c r="AK52" s="341"/>
      <c r="AL52" s="341"/>
      <c r="AM52" s="341"/>
    </row>
    <row r="53" spans="1:39" ht="12" customHeight="1" x14ac:dyDescent="0.2">
      <c r="A53" s="339">
        <v>42</v>
      </c>
      <c r="B53" s="339"/>
      <c r="C53" s="339"/>
      <c r="D53" s="339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42"/>
      <c r="U53" s="339">
        <v>106</v>
      </c>
      <c r="V53" s="339"/>
      <c r="W53" s="339"/>
      <c r="X53" s="340"/>
      <c r="Y53" s="340"/>
      <c r="Z53" s="340"/>
      <c r="AA53" s="340"/>
      <c r="AB53" s="340"/>
      <c r="AC53" s="340"/>
      <c r="AD53" s="340"/>
      <c r="AE53" s="340"/>
      <c r="AF53" s="340"/>
      <c r="AG53" s="340"/>
      <c r="AH53" s="340"/>
      <c r="AI53" s="340"/>
      <c r="AJ53" s="341"/>
      <c r="AK53" s="341"/>
      <c r="AL53" s="341"/>
      <c r="AM53" s="341"/>
    </row>
    <row r="54" spans="1:39" ht="12" customHeight="1" x14ac:dyDescent="0.2">
      <c r="A54" s="339">
        <v>43</v>
      </c>
      <c r="B54" s="339"/>
      <c r="C54" s="339"/>
      <c r="D54" s="339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42"/>
      <c r="U54" s="339">
        <v>107</v>
      </c>
      <c r="V54" s="339"/>
      <c r="W54" s="339"/>
      <c r="X54" s="340"/>
      <c r="Y54" s="340"/>
      <c r="Z54" s="340"/>
      <c r="AA54" s="340"/>
      <c r="AB54" s="340"/>
      <c r="AC54" s="340"/>
      <c r="AD54" s="340"/>
      <c r="AE54" s="340"/>
      <c r="AF54" s="340"/>
      <c r="AG54" s="340"/>
      <c r="AH54" s="340"/>
      <c r="AI54" s="340"/>
      <c r="AJ54" s="341"/>
      <c r="AK54" s="341"/>
      <c r="AL54" s="341"/>
      <c r="AM54" s="341"/>
    </row>
    <row r="55" spans="1:39" ht="12" customHeight="1" x14ac:dyDescent="0.2">
      <c r="A55" s="339">
        <v>44</v>
      </c>
      <c r="B55" s="339"/>
      <c r="C55" s="339"/>
      <c r="D55" s="339"/>
      <c r="E55" s="340"/>
      <c r="F55" s="340"/>
      <c r="G55" s="340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42"/>
      <c r="U55" s="339">
        <v>108</v>
      </c>
      <c r="V55" s="339"/>
      <c r="W55" s="339"/>
      <c r="X55" s="340"/>
      <c r="Y55" s="340"/>
      <c r="Z55" s="340"/>
      <c r="AA55" s="340"/>
      <c r="AB55" s="340"/>
      <c r="AC55" s="340"/>
      <c r="AD55" s="340"/>
      <c r="AE55" s="340"/>
      <c r="AF55" s="340"/>
      <c r="AG55" s="340"/>
      <c r="AH55" s="340"/>
      <c r="AI55" s="340"/>
      <c r="AJ55" s="341"/>
      <c r="AK55" s="341"/>
      <c r="AL55" s="341"/>
      <c r="AM55" s="341"/>
    </row>
    <row r="56" spans="1:39" ht="12" customHeight="1" x14ac:dyDescent="0.2">
      <c r="A56" s="339">
        <v>45</v>
      </c>
      <c r="B56" s="339"/>
      <c r="C56" s="339"/>
      <c r="D56" s="339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42"/>
      <c r="U56" s="339">
        <v>109</v>
      </c>
      <c r="V56" s="339"/>
      <c r="W56" s="339"/>
      <c r="X56" s="340"/>
      <c r="Y56" s="340"/>
      <c r="Z56" s="340"/>
      <c r="AA56" s="340"/>
      <c r="AB56" s="340"/>
      <c r="AC56" s="340"/>
      <c r="AD56" s="340"/>
      <c r="AE56" s="340"/>
      <c r="AF56" s="340"/>
      <c r="AG56" s="340"/>
      <c r="AH56" s="340"/>
      <c r="AI56" s="340"/>
      <c r="AJ56" s="341"/>
      <c r="AK56" s="341"/>
      <c r="AL56" s="341"/>
      <c r="AM56" s="341"/>
    </row>
    <row r="57" spans="1:39" ht="12" customHeight="1" x14ac:dyDescent="0.2">
      <c r="A57" s="339">
        <v>46</v>
      </c>
      <c r="B57" s="339"/>
      <c r="C57" s="339"/>
      <c r="D57" s="339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42"/>
      <c r="U57" s="339">
        <v>110</v>
      </c>
      <c r="V57" s="339"/>
      <c r="W57" s="339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1"/>
      <c r="AK57" s="341"/>
      <c r="AL57" s="341"/>
      <c r="AM57" s="341"/>
    </row>
    <row r="58" spans="1:39" ht="12" customHeight="1" x14ac:dyDescent="0.2">
      <c r="A58" s="339">
        <v>47</v>
      </c>
      <c r="B58" s="339"/>
      <c r="C58" s="339"/>
      <c r="D58" s="339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42"/>
      <c r="U58" s="339">
        <v>111</v>
      </c>
      <c r="V58" s="339"/>
      <c r="W58" s="339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1"/>
      <c r="AK58" s="341"/>
      <c r="AL58" s="341"/>
      <c r="AM58" s="341"/>
    </row>
    <row r="59" spans="1:39" ht="12" customHeight="1" x14ac:dyDescent="0.2">
      <c r="A59" s="339">
        <v>48</v>
      </c>
      <c r="B59" s="339"/>
      <c r="C59" s="339"/>
      <c r="D59" s="339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42"/>
      <c r="U59" s="339">
        <v>112</v>
      </c>
      <c r="V59" s="339"/>
      <c r="W59" s="339"/>
      <c r="X59" s="340"/>
      <c r="Y59" s="340"/>
      <c r="Z59" s="340"/>
      <c r="AA59" s="340"/>
      <c r="AB59" s="340"/>
      <c r="AC59" s="340"/>
      <c r="AD59" s="340"/>
      <c r="AE59" s="340"/>
      <c r="AF59" s="340"/>
      <c r="AG59" s="340"/>
      <c r="AH59" s="340"/>
      <c r="AI59" s="340"/>
      <c r="AJ59" s="341"/>
      <c r="AK59" s="341"/>
      <c r="AL59" s="341"/>
      <c r="AM59" s="341"/>
    </row>
    <row r="60" spans="1:39" ht="12" customHeight="1" x14ac:dyDescent="0.2">
      <c r="A60" s="339">
        <v>49</v>
      </c>
      <c r="B60" s="339"/>
      <c r="C60" s="339"/>
      <c r="D60" s="339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42"/>
      <c r="U60" s="339">
        <v>113</v>
      </c>
      <c r="V60" s="339"/>
      <c r="W60" s="339"/>
      <c r="X60" s="340"/>
      <c r="Y60" s="340"/>
      <c r="Z60" s="340"/>
      <c r="AA60" s="340"/>
      <c r="AB60" s="340"/>
      <c r="AC60" s="340"/>
      <c r="AD60" s="340"/>
      <c r="AE60" s="340"/>
      <c r="AF60" s="340"/>
      <c r="AG60" s="340"/>
      <c r="AH60" s="340"/>
      <c r="AI60" s="340"/>
      <c r="AJ60" s="341"/>
      <c r="AK60" s="341"/>
      <c r="AL60" s="341"/>
      <c r="AM60" s="341"/>
    </row>
    <row r="61" spans="1:39" ht="12" customHeight="1" x14ac:dyDescent="0.2">
      <c r="A61" s="339">
        <v>50</v>
      </c>
      <c r="B61" s="339"/>
      <c r="C61" s="339"/>
      <c r="D61" s="339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42"/>
      <c r="U61" s="339">
        <v>114</v>
      </c>
      <c r="V61" s="339"/>
      <c r="W61" s="339"/>
      <c r="X61" s="340"/>
      <c r="Y61" s="340"/>
      <c r="Z61" s="340"/>
      <c r="AA61" s="340"/>
      <c r="AB61" s="340"/>
      <c r="AC61" s="340"/>
      <c r="AD61" s="340"/>
      <c r="AE61" s="340"/>
      <c r="AF61" s="340"/>
      <c r="AG61" s="340"/>
      <c r="AH61" s="340"/>
      <c r="AI61" s="340"/>
      <c r="AJ61" s="341"/>
      <c r="AK61" s="341"/>
      <c r="AL61" s="341"/>
      <c r="AM61" s="341"/>
    </row>
    <row r="62" spans="1:39" ht="12" customHeight="1" x14ac:dyDescent="0.2">
      <c r="A62" s="339">
        <v>51</v>
      </c>
      <c r="B62" s="339"/>
      <c r="C62" s="339"/>
      <c r="D62" s="339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42"/>
      <c r="U62" s="339">
        <v>115</v>
      </c>
      <c r="V62" s="339"/>
      <c r="W62" s="339"/>
      <c r="X62" s="340"/>
      <c r="Y62" s="340"/>
      <c r="Z62" s="340"/>
      <c r="AA62" s="340"/>
      <c r="AB62" s="340"/>
      <c r="AC62" s="340"/>
      <c r="AD62" s="340"/>
      <c r="AE62" s="340"/>
      <c r="AF62" s="340"/>
      <c r="AG62" s="340"/>
      <c r="AH62" s="340"/>
      <c r="AI62" s="340"/>
      <c r="AJ62" s="341"/>
      <c r="AK62" s="341"/>
      <c r="AL62" s="341"/>
      <c r="AM62" s="341"/>
    </row>
    <row r="63" spans="1:39" ht="12" customHeight="1" x14ac:dyDescent="0.2">
      <c r="A63" s="339">
        <v>52</v>
      </c>
      <c r="B63" s="339"/>
      <c r="C63" s="339"/>
      <c r="D63" s="339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42"/>
      <c r="U63" s="339">
        <v>116</v>
      </c>
      <c r="V63" s="339"/>
      <c r="W63" s="339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I63" s="340"/>
      <c r="AJ63" s="341"/>
      <c r="AK63" s="341"/>
      <c r="AL63" s="341"/>
      <c r="AM63" s="341"/>
    </row>
    <row r="64" spans="1:39" ht="12" customHeight="1" x14ac:dyDescent="0.2">
      <c r="A64" s="339">
        <v>53</v>
      </c>
      <c r="B64" s="339"/>
      <c r="C64" s="339"/>
      <c r="D64" s="339"/>
      <c r="E64" s="340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42"/>
      <c r="U64" s="339">
        <v>117</v>
      </c>
      <c r="V64" s="339"/>
      <c r="W64" s="339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I64" s="340"/>
      <c r="AJ64" s="341"/>
      <c r="AK64" s="341"/>
      <c r="AL64" s="341"/>
      <c r="AM64" s="341"/>
    </row>
    <row r="65" spans="1:39" ht="12" customHeight="1" x14ac:dyDescent="0.2">
      <c r="A65" s="339">
        <v>54</v>
      </c>
      <c r="B65" s="339"/>
      <c r="C65" s="339"/>
      <c r="D65" s="339"/>
      <c r="E65" s="340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42"/>
      <c r="U65" s="339">
        <v>118</v>
      </c>
      <c r="V65" s="339"/>
      <c r="W65" s="339"/>
      <c r="X65" s="340"/>
      <c r="Y65" s="340"/>
      <c r="Z65" s="340"/>
      <c r="AA65" s="340"/>
      <c r="AB65" s="340"/>
      <c r="AC65" s="340"/>
      <c r="AD65" s="340"/>
      <c r="AE65" s="340"/>
      <c r="AF65" s="340"/>
      <c r="AG65" s="340"/>
      <c r="AH65" s="340"/>
      <c r="AI65" s="340"/>
      <c r="AJ65" s="341"/>
      <c r="AK65" s="341"/>
      <c r="AL65" s="341"/>
      <c r="AM65" s="341"/>
    </row>
    <row r="66" spans="1:39" ht="12" customHeight="1" x14ac:dyDescent="0.2">
      <c r="A66" s="339">
        <v>55</v>
      </c>
      <c r="B66" s="339"/>
      <c r="C66" s="339"/>
      <c r="D66" s="339"/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42"/>
      <c r="U66" s="339">
        <v>119</v>
      </c>
      <c r="V66" s="339"/>
      <c r="W66" s="339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I66" s="340"/>
      <c r="AJ66" s="341"/>
      <c r="AK66" s="341"/>
      <c r="AL66" s="341"/>
      <c r="AM66" s="341"/>
    </row>
    <row r="67" spans="1:39" ht="12" customHeight="1" x14ac:dyDescent="0.2">
      <c r="A67" s="339">
        <v>56</v>
      </c>
      <c r="B67" s="339"/>
      <c r="C67" s="339"/>
      <c r="D67" s="339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42"/>
      <c r="U67" s="339">
        <v>120</v>
      </c>
      <c r="V67" s="339"/>
      <c r="W67" s="339"/>
      <c r="X67" s="340"/>
      <c r="Y67" s="340"/>
      <c r="Z67" s="340"/>
      <c r="AA67" s="340"/>
      <c r="AB67" s="340"/>
      <c r="AC67" s="340"/>
      <c r="AD67" s="340"/>
      <c r="AE67" s="340"/>
      <c r="AF67" s="340"/>
      <c r="AG67" s="340"/>
      <c r="AH67" s="340"/>
      <c r="AI67" s="340"/>
      <c r="AJ67" s="341"/>
      <c r="AK67" s="341"/>
      <c r="AL67" s="341"/>
      <c r="AM67" s="341"/>
    </row>
    <row r="68" spans="1:39" ht="12" customHeight="1" x14ac:dyDescent="0.2">
      <c r="A68" s="339">
        <v>57</v>
      </c>
      <c r="B68" s="339"/>
      <c r="C68" s="339"/>
      <c r="D68" s="339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42"/>
      <c r="U68" s="339">
        <v>121</v>
      </c>
      <c r="V68" s="339"/>
      <c r="W68" s="339"/>
      <c r="X68" s="340"/>
      <c r="Y68" s="340"/>
      <c r="Z68" s="340"/>
      <c r="AA68" s="340"/>
      <c r="AB68" s="340"/>
      <c r="AC68" s="340"/>
      <c r="AD68" s="340"/>
      <c r="AE68" s="340"/>
      <c r="AF68" s="340"/>
      <c r="AG68" s="340"/>
      <c r="AH68" s="340"/>
      <c r="AI68" s="340"/>
      <c r="AJ68" s="341"/>
      <c r="AK68" s="341"/>
      <c r="AL68" s="341"/>
      <c r="AM68" s="341"/>
    </row>
    <row r="69" spans="1:39" ht="12" customHeight="1" x14ac:dyDescent="0.2">
      <c r="A69" s="339">
        <v>58</v>
      </c>
      <c r="B69" s="339"/>
      <c r="C69" s="339"/>
      <c r="D69" s="339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42"/>
      <c r="U69" s="339">
        <v>122</v>
      </c>
      <c r="V69" s="339"/>
      <c r="W69" s="339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I69" s="340"/>
      <c r="AJ69" s="341"/>
      <c r="AK69" s="341"/>
      <c r="AL69" s="341"/>
      <c r="AM69" s="341"/>
    </row>
    <row r="70" spans="1:39" ht="12" customHeight="1" x14ac:dyDescent="0.2">
      <c r="A70" s="339">
        <v>59</v>
      </c>
      <c r="B70" s="339"/>
      <c r="C70" s="339"/>
      <c r="D70" s="339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42"/>
      <c r="U70" s="339">
        <v>123</v>
      </c>
      <c r="V70" s="339"/>
      <c r="W70" s="339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  <c r="AI70" s="340"/>
      <c r="AJ70" s="341"/>
      <c r="AK70" s="341"/>
      <c r="AL70" s="341"/>
      <c r="AM70" s="341"/>
    </row>
    <row r="71" spans="1:39" ht="12" customHeight="1" x14ac:dyDescent="0.2">
      <c r="A71" s="339">
        <v>60</v>
      </c>
      <c r="B71" s="339"/>
      <c r="C71" s="339"/>
      <c r="D71" s="339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42"/>
      <c r="U71" s="339">
        <v>124</v>
      </c>
      <c r="V71" s="339"/>
      <c r="W71" s="339"/>
      <c r="X71" s="340"/>
      <c r="Y71" s="340"/>
      <c r="Z71" s="340"/>
      <c r="AA71" s="340"/>
      <c r="AB71" s="340"/>
      <c r="AC71" s="340"/>
      <c r="AD71" s="340"/>
      <c r="AE71" s="340"/>
      <c r="AF71" s="340"/>
      <c r="AG71" s="340"/>
      <c r="AH71" s="340"/>
      <c r="AI71" s="340"/>
      <c r="AJ71" s="341"/>
      <c r="AK71" s="341"/>
      <c r="AL71" s="341"/>
      <c r="AM71" s="341"/>
    </row>
    <row r="72" spans="1:39" ht="12" customHeight="1" x14ac:dyDescent="0.2">
      <c r="A72" s="339">
        <v>61</v>
      </c>
      <c r="B72" s="339"/>
      <c r="C72" s="339"/>
      <c r="D72" s="339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42"/>
      <c r="U72" s="339">
        <v>125</v>
      </c>
      <c r="V72" s="339"/>
      <c r="W72" s="339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I72" s="340"/>
      <c r="AJ72" s="341"/>
      <c r="AK72" s="341"/>
      <c r="AL72" s="341"/>
      <c r="AM72" s="341"/>
    </row>
    <row r="73" spans="1:39" ht="12" customHeight="1" x14ac:dyDescent="0.2">
      <c r="A73" s="339">
        <v>62</v>
      </c>
      <c r="B73" s="339"/>
      <c r="C73" s="339"/>
      <c r="D73" s="339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42"/>
      <c r="U73" s="339">
        <v>126</v>
      </c>
      <c r="V73" s="339"/>
      <c r="W73" s="339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I73" s="340"/>
      <c r="AJ73" s="341"/>
      <c r="AK73" s="341"/>
      <c r="AL73" s="341"/>
      <c r="AM73" s="341"/>
    </row>
    <row r="74" spans="1:39" ht="12" customHeight="1" x14ac:dyDescent="0.2">
      <c r="A74" s="339">
        <v>63</v>
      </c>
      <c r="B74" s="339"/>
      <c r="C74" s="339"/>
      <c r="D74" s="339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42"/>
      <c r="U74" s="339">
        <v>127</v>
      </c>
      <c r="V74" s="339"/>
      <c r="W74" s="339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I74" s="340"/>
      <c r="AJ74" s="341"/>
      <c r="AK74" s="341"/>
      <c r="AL74" s="341"/>
      <c r="AM74" s="341"/>
    </row>
    <row r="75" spans="1:39" ht="12" customHeight="1" x14ac:dyDescent="0.2">
      <c r="A75" s="339">
        <v>64</v>
      </c>
      <c r="B75" s="339"/>
      <c r="C75" s="339"/>
      <c r="D75" s="339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42"/>
      <c r="U75" s="339">
        <v>128</v>
      </c>
      <c r="V75" s="339"/>
      <c r="W75" s="339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41"/>
      <c r="AK75" s="341"/>
      <c r="AL75" s="341"/>
      <c r="AM75" s="341"/>
    </row>
  </sheetData>
  <mergeCells count="805"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ignoredErrors>
    <ignoredError sqref="W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J115"/>
  <sheetViews>
    <sheetView view="pageBreakPreview" zoomScale="73" zoomScaleNormal="70" zoomScaleSheetLayoutView="73" workbookViewId="0">
      <selection activeCell="B13" sqref="B13"/>
    </sheetView>
  </sheetViews>
  <sheetFormatPr defaultColWidth="9" defaultRowHeight="17.25" customHeight="1" outlineLevelRow="4" x14ac:dyDescent="0.2"/>
  <cols>
    <col min="1" max="1" width="33.6640625" style="50" customWidth="1"/>
    <col min="2" max="2" width="141.1640625" style="2" customWidth="1"/>
    <col min="3" max="3" width="14.33203125" style="1" customWidth="1"/>
    <col min="4" max="8" width="15" style="1" customWidth="1"/>
    <col min="9" max="16384" width="9" style="1"/>
  </cols>
  <sheetData>
    <row r="1" spans="1:10" ht="29.25" customHeight="1" x14ac:dyDescent="0.2">
      <c r="A1" s="356"/>
      <c r="B1" s="364" t="s">
        <v>35</v>
      </c>
      <c r="C1" s="363"/>
      <c r="D1" s="363"/>
      <c r="E1" s="363"/>
      <c r="F1" s="363"/>
      <c r="G1" s="363"/>
      <c r="H1" s="363"/>
    </row>
    <row r="2" spans="1:10" ht="29.25" customHeight="1" x14ac:dyDescent="0.2">
      <c r="A2" s="356"/>
      <c r="B2" s="365"/>
      <c r="C2" s="363"/>
      <c r="D2" s="363"/>
      <c r="E2" s="363"/>
      <c r="F2" s="363"/>
      <c r="G2" s="363"/>
      <c r="H2" s="363"/>
    </row>
    <row r="3" spans="1:10" ht="29.25" customHeight="1" x14ac:dyDescent="0.2">
      <c r="A3" s="356"/>
      <c r="B3" s="365"/>
      <c r="C3" s="363"/>
      <c r="D3" s="363"/>
      <c r="E3" s="363"/>
      <c r="F3" s="363"/>
      <c r="G3" s="363"/>
      <c r="H3" s="363"/>
    </row>
    <row r="4" spans="1:10" ht="21.95" customHeight="1" x14ac:dyDescent="0.2">
      <c r="A4" s="356"/>
      <c r="B4" s="366" t="s">
        <v>44</v>
      </c>
      <c r="C4" s="363"/>
      <c r="D4" s="363"/>
      <c r="E4" s="363"/>
      <c r="F4" s="363"/>
      <c r="G4" s="363"/>
      <c r="H4" s="363"/>
    </row>
    <row r="5" spans="1:10" ht="21.95" customHeight="1" x14ac:dyDescent="0.2">
      <c r="A5" s="356"/>
      <c r="B5" s="366"/>
      <c r="C5" s="363"/>
      <c r="D5" s="363"/>
      <c r="E5" s="363"/>
      <c r="F5" s="363"/>
      <c r="G5" s="363"/>
      <c r="H5" s="363"/>
    </row>
    <row r="6" spans="1:10" ht="30" customHeight="1" x14ac:dyDescent="0.2">
      <c r="A6" s="356"/>
      <c r="B6" s="367"/>
      <c r="C6" s="363"/>
      <c r="D6" s="363"/>
      <c r="E6" s="363"/>
      <c r="F6" s="363"/>
      <c r="G6" s="363"/>
      <c r="H6" s="363"/>
    </row>
    <row r="7" spans="1:10" ht="47.25" customHeight="1" x14ac:dyDescent="0.2">
      <c r="A7" s="356"/>
      <c r="B7" s="47" t="s">
        <v>45</v>
      </c>
      <c r="C7" s="363"/>
      <c r="D7" s="363"/>
      <c r="E7" s="363"/>
      <c r="F7" s="363"/>
      <c r="G7" s="363"/>
      <c r="H7" s="363"/>
    </row>
    <row r="8" spans="1:10" ht="28.5" customHeight="1" x14ac:dyDescent="0.2">
      <c r="A8" s="49" t="s">
        <v>9</v>
      </c>
      <c r="B8" s="358" t="s">
        <v>246</v>
      </c>
      <c r="C8" s="357" t="s">
        <v>247</v>
      </c>
      <c r="D8" s="357"/>
      <c r="E8" s="357"/>
      <c r="F8" s="357"/>
      <c r="G8" s="357"/>
      <c r="H8" s="357"/>
    </row>
    <row r="9" spans="1:10" ht="28.5" customHeight="1" x14ac:dyDescent="0.2">
      <c r="A9" s="61" t="s">
        <v>18</v>
      </c>
      <c r="B9" s="359"/>
      <c r="C9" s="357"/>
      <c r="D9" s="357"/>
      <c r="E9" s="357"/>
      <c r="F9" s="357"/>
      <c r="G9" s="357"/>
      <c r="H9" s="357"/>
    </row>
    <row r="10" spans="1:10" s="43" customFormat="1" ht="47.25" customHeight="1" x14ac:dyDescent="0.2">
      <c r="A10" s="48"/>
      <c r="B10" s="46"/>
      <c r="C10" s="368" t="s">
        <v>82</v>
      </c>
      <c r="D10" s="360" t="s">
        <v>88</v>
      </c>
      <c r="E10" s="361"/>
      <c r="F10" s="361"/>
      <c r="G10" s="361"/>
      <c r="H10" s="362"/>
    </row>
    <row r="11" spans="1:10" s="43" customFormat="1" ht="82.5" customHeight="1" x14ac:dyDescent="0.2">
      <c r="A11" s="48" t="s">
        <v>46</v>
      </c>
      <c r="B11" s="46"/>
      <c r="C11" s="369"/>
      <c r="D11" s="51" t="s">
        <v>83</v>
      </c>
      <c r="E11" s="51" t="s">
        <v>84</v>
      </c>
      <c r="F11" s="51" t="s">
        <v>85</v>
      </c>
      <c r="G11" s="51" t="s">
        <v>86</v>
      </c>
      <c r="H11" s="51" t="s">
        <v>87</v>
      </c>
    </row>
    <row r="12" spans="1:10" ht="17.25" customHeight="1" x14ac:dyDescent="0.2">
      <c r="A12" s="57">
        <v>1</v>
      </c>
      <c r="B12" s="52" t="s">
        <v>81</v>
      </c>
      <c r="C12" s="52">
        <v>100</v>
      </c>
      <c r="D12" s="52">
        <v>100</v>
      </c>
      <c r="E12" s="52"/>
      <c r="F12" s="52"/>
      <c r="G12" s="52"/>
      <c r="H12" s="52"/>
    </row>
    <row r="13" spans="1:10" ht="17.25" customHeight="1" outlineLevel="1" x14ac:dyDescent="0.2">
      <c r="A13" s="58">
        <v>1.1000000000000001</v>
      </c>
      <c r="B13" s="53" t="s">
        <v>91</v>
      </c>
      <c r="C13" s="53">
        <f>E13</f>
        <v>10</v>
      </c>
      <c r="D13" s="53"/>
      <c r="E13" s="53">
        <v>10</v>
      </c>
      <c r="F13" s="53"/>
      <c r="G13" s="53"/>
      <c r="H13" s="53"/>
    </row>
    <row r="14" spans="1:10" s="64" customFormat="1" ht="17.25" customHeight="1" outlineLevel="2" x14ac:dyDescent="0.2">
      <c r="A14" s="59" t="s">
        <v>37</v>
      </c>
      <c r="B14" s="55" t="s">
        <v>92</v>
      </c>
      <c r="C14" s="55">
        <f>+F14*E13/D12</f>
        <v>1</v>
      </c>
      <c r="D14" s="55"/>
      <c r="E14" s="55"/>
      <c r="F14" s="55">
        <v>10</v>
      </c>
      <c r="G14" s="55"/>
      <c r="H14" s="55"/>
    </row>
    <row r="15" spans="1:10" s="64" customFormat="1" ht="17.25" customHeight="1" outlineLevel="2" collapsed="1" x14ac:dyDescent="0.3">
      <c r="A15" s="59" t="s">
        <v>38</v>
      </c>
      <c r="B15" s="55" t="s">
        <v>93</v>
      </c>
      <c r="C15" s="55">
        <f>+F15*E13/D12</f>
        <v>8.8000000000000007</v>
      </c>
      <c r="D15" s="55"/>
      <c r="E15" s="55"/>
      <c r="F15" s="55">
        <v>88</v>
      </c>
      <c r="G15" s="55"/>
      <c r="H15" s="55"/>
      <c r="J15" s="65"/>
    </row>
    <row r="16" spans="1:10" ht="17.25" hidden="1" customHeight="1" outlineLevel="3" x14ac:dyDescent="0.2">
      <c r="A16" s="60" t="s">
        <v>181</v>
      </c>
      <c r="B16" s="56" t="s">
        <v>217</v>
      </c>
      <c r="C16" s="56">
        <f>+G16*$F$15*$E$13/$D$12/100</f>
        <v>0.88</v>
      </c>
      <c r="D16" s="56"/>
      <c r="E16" s="56"/>
      <c r="F16" s="56"/>
      <c r="G16" s="56">
        <v>10</v>
      </c>
      <c r="H16" s="56"/>
    </row>
    <row r="17" spans="1:8" ht="17.25" hidden="1" customHeight="1" outlineLevel="3" x14ac:dyDescent="0.2">
      <c r="A17" s="60" t="s">
        <v>182</v>
      </c>
      <c r="B17" s="56" t="s">
        <v>45</v>
      </c>
      <c r="C17" s="56">
        <f t="shared" ref="C17:C45" si="0">+G17*$F$15*$E$13/$D$12/100</f>
        <v>0.88</v>
      </c>
      <c r="D17" s="56"/>
      <c r="E17" s="56"/>
      <c r="F17" s="56"/>
      <c r="G17" s="56">
        <v>10</v>
      </c>
      <c r="H17" s="56"/>
    </row>
    <row r="18" spans="1:8" ht="17.25" hidden="1" customHeight="1" outlineLevel="3" x14ac:dyDescent="0.2">
      <c r="A18" s="60" t="s">
        <v>183</v>
      </c>
      <c r="B18" s="56" t="s">
        <v>218</v>
      </c>
      <c r="C18" s="56">
        <f t="shared" si="0"/>
        <v>0.44</v>
      </c>
      <c r="D18" s="56"/>
      <c r="E18" s="56"/>
      <c r="F18" s="56"/>
      <c r="G18" s="56">
        <v>5</v>
      </c>
      <c r="H18" s="56"/>
    </row>
    <row r="19" spans="1:8" ht="17.25" hidden="1" customHeight="1" outlineLevel="3" x14ac:dyDescent="0.2">
      <c r="A19" s="60" t="s">
        <v>184</v>
      </c>
      <c r="B19" s="56" t="s">
        <v>219</v>
      </c>
      <c r="C19" s="56">
        <f t="shared" si="0"/>
        <v>0.61599999999999999</v>
      </c>
      <c r="D19" s="56"/>
      <c r="E19" s="56"/>
      <c r="F19" s="56"/>
      <c r="G19" s="56">
        <v>7</v>
      </c>
      <c r="H19" s="56"/>
    </row>
    <row r="20" spans="1:8" ht="17.25" hidden="1" customHeight="1" outlineLevel="3" x14ac:dyDescent="0.2">
      <c r="A20" s="60" t="s">
        <v>185</v>
      </c>
      <c r="B20" s="56" t="s">
        <v>220</v>
      </c>
      <c r="C20" s="56">
        <f t="shared" si="0"/>
        <v>8.8000000000000009E-2</v>
      </c>
      <c r="D20" s="56"/>
      <c r="E20" s="56"/>
      <c r="F20" s="56"/>
      <c r="G20" s="56">
        <v>1</v>
      </c>
      <c r="H20" s="56"/>
    </row>
    <row r="21" spans="1:8" ht="17.25" hidden="1" customHeight="1" outlineLevel="3" x14ac:dyDescent="0.2">
      <c r="A21" s="60" t="s">
        <v>186</v>
      </c>
      <c r="B21" s="56" t="s">
        <v>221</v>
      </c>
      <c r="C21" s="56">
        <f t="shared" si="0"/>
        <v>8.8000000000000009E-2</v>
      </c>
      <c r="D21" s="56"/>
      <c r="E21" s="56"/>
      <c r="F21" s="56"/>
      <c r="G21" s="56">
        <v>1</v>
      </c>
      <c r="H21" s="56"/>
    </row>
    <row r="22" spans="1:8" ht="17.25" hidden="1" customHeight="1" outlineLevel="3" x14ac:dyDescent="0.2">
      <c r="A22" s="60" t="s">
        <v>187</v>
      </c>
      <c r="B22" s="56" t="s">
        <v>222</v>
      </c>
      <c r="C22" s="56">
        <f t="shared" si="0"/>
        <v>8.8000000000000009E-2</v>
      </c>
      <c r="D22" s="56"/>
      <c r="E22" s="56"/>
      <c r="F22" s="56"/>
      <c r="G22" s="56">
        <v>1</v>
      </c>
      <c r="H22" s="56"/>
    </row>
    <row r="23" spans="1:8" ht="17.25" hidden="1" customHeight="1" outlineLevel="3" x14ac:dyDescent="0.2">
      <c r="A23" s="60" t="s">
        <v>188</v>
      </c>
      <c r="B23" s="56" t="s">
        <v>223</v>
      </c>
      <c r="C23" s="56">
        <f t="shared" si="0"/>
        <v>8.8000000000000009E-2</v>
      </c>
      <c r="D23" s="56"/>
      <c r="E23" s="56"/>
      <c r="F23" s="56"/>
      <c r="G23" s="56">
        <v>1</v>
      </c>
      <c r="H23" s="56"/>
    </row>
    <row r="24" spans="1:8" ht="17.25" hidden="1" customHeight="1" outlineLevel="3" x14ac:dyDescent="0.2">
      <c r="A24" s="60" t="s">
        <v>189</v>
      </c>
      <c r="B24" s="56" t="s">
        <v>224</v>
      </c>
      <c r="C24" s="56">
        <f t="shared" si="0"/>
        <v>0.88</v>
      </c>
      <c r="D24" s="56"/>
      <c r="E24" s="56"/>
      <c r="F24" s="56"/>
      <c r="G24" s="56">
        <v>10</v>
      </c>
      <c r="H24" s="56"/>
    </row>
    <row r="25" spans="1:8" ht="17.25" hidden="1" customHeight="1" outlineLevel="3" x14ac:dyDescent="0.2">
      <c r="A25" s="60" t="s">
        <v>190</v>
      </c>
      <c r="B25" s="56" t="s">
        <v>225</v>
      </c>
      <c r="C25" s="56">
        <f t="shared" si="0"/>
        <v>8.8000000000000009E-2</v>
      </c>
      <c r="D25" s="56"/>
      <c r="E25" s="56"/>
      <c r="F25" s="56"/>
      <c r="G25" s="56">
        <v>1</v>
      </c>
      <c r="H25" s="56"/>
    </row>
    <row r="26" spans="1:8" ht="17.25" hidden="1" customHeight="1" outlineLevel="3" x14ac:dyDescent="0.2">
      <c r="A26" s="60" t="s">
        <v>191</v>
      </c>
      <c r="B26" s="56" t="s">
        <v>226</v>
      </c>
      <c r="C26" s="56">
        <f t="shared" si="0"/>
        <v>8.8000000000000009E-2</v>
      </c>
      <c r="D26" s="56"/>
      <c r="E26" s="56"/>
      <c r="F26" s="56"/>
      <c r="G26" s="56">
        <v>1</v>
      </c>
      <c r="H26" s="56"/>
    </row>
    <row r="27" spans="1:8" ht="17.25" hidden="1" customHeight="1" outlineLevel="3" x14ac:dyDescent="0.2">
      <c r="A27" s="60" t="s">
        <v>192</v>
      </c>
      <c r="B27" s="56" t="s">
        <v>227</v>
      </c>
      <c r="C27" s="56">
        <f t="shared" si="0"/>
        <v>8.8000000000000009E-2</v>
      </c>
      <c r="D27" s="56"/>
      <c r="E27" s="56"/>
      <c r="F27" s="56"/>
      <c r="G27" s="56">
        <v>1</v>
      </c>
      <c r="H27" s="56"/>
    </row>
    <row r="28" spans="1:8" ht="17.25" hidden="1" customHeight="1" outlineLevel="3" x14ac:dyDescent="0.2">
      <c r="A28" s="60" t="s">
        <v>193</v>
      </c>
      <c r="B28" s="56" t="s">
        <v>228</v>
      </c>
      <c r="C28" s="56">
        <f t="shared" si="0"/>
        <v>8.8000000000000009E-2</v>
      </c>
      <c r="D28" s="56"/>
      <c r="E28" s="56"/>
      <c r="F28" s="56"/>
      <c r="G28" s="56">
        <v>1</v>
      </c>
      <c r="H28" s="56"/>
    </row>
    <row r="29" spans="1:8" ht="17.25" hidden="1" customHeight="1" outlineLevel="3" x14ac:dyDescent="0.2">
      <c r="A29" s="60" t="s">
        <v>194</v>
      </c>
      <c r="B29" s="56" t="s">
        <v>229</v>
      </c>
      <c r="C29" s="56">
        <f t="shared" si="0"/>
        <v>8.8000000000000009E-2</v>
      </c>
      <c r="D29" s="56"/>
      <c r="E29" s="56"/>
      <c r="F29" s="56"/>
      <c r="G29" s="56">
        <v>1</v>
      </c>
      <c r="H29" s="56"/>
    </row>
    <row r="30" spans="1:8" ht="17.25" hidden="1" customHeight="1" outlineLevel="3" x14ac:dyDescent="0.2">
      <c r="A30" s="60" t="s">
        <v>195</v>
      </c>
      <c r="B30" s="56" t="s">
        <v>230</v>
      </c>
      <c r="C30" s="56">
        <f t="shared" si="0"/>
        <v>0.44</v>
      </c>
      <c r="D30" s="56"/>
      <c r="E30" s="56"/>
      <c r="F30" s="56"/>
      <c r="G30" s="56">
        <v>5</v>
      </c>
      <c r="H30" s="56"/>
    </row>
    <row r="31" spans="1:8" ht="17.25" hidden="1" customHeight="1" outlineLevel="3" x14ac:dyDescent="0.2">
      <c r="A31" s="60" t="s">
        <v>196</v>
      </c>
      <c r="B31" s="56" t="s">
        <v>231</v>
      </c>
      <c r="C31" s="56">
        <f t="shared" si="0"/>
        <v>0.44</v>
      </c>
      <c r="D31" s="56"/>
      <c r="E31" s="56"/>
      <c r="F31" s="56"/>
      <c r="G31" s="56">
        <v>5</v>
      </c>
      <c r="H31" s="56"/>
    </row>
    <row r="32" spans="1:8" ht="17.25" hidden="1" customHeight="1" outlineLevel="3" x14ac:dyDescent="0.2">
      <c r="A32" s="60" t="s">
        <v>197</v>
      </c>
      <c r="B32" s="56" t="s">
        <v>232</v>
      </c>
      <c r="C32" s="56">
        <f t="shared" si="0"/>
        <v>0.44</v>
      </c>
      <c r="D32" s="56"/>
      <c r="E32" s="56"/>
      <c r="F32" s="56"/>
      <c r="G32" s="56">
        <v>5</v>
      </c>
      <c r="H32" s="56"/>
    </row>
    <row r="33" spans="1:8" ht="17.25" hidden="1" customHeight="1" outlineLevel="3" x14ac:dyDescent="0.2">
      <c r="A33" s="60" t="s">
        <v>198</v>
      </c>
      <c r="B33" s="56" t="s">
        <v>233</v>
      </c>
      <c r="C33" s="56">
        <f t="shared" si="0"/>
        <v>8.8000000000000009E-2</v>
      </c>
      <c r="D33" s="56"/>
      <c r="E33" s="56"/>
      <c r="F33" s="56"/>
      <c r="G33" s="56">
        <v>1</v>
      </c>
      <c r="H33" s="56"/>
    </row>
    <row r="34" spans="1:8" ht="17.25" hidden="1" customHeight="1" outlineLevel="3" x14ac:dyDescent="0.2">
      <c r="A34" s="60" t="s">
        <v>199</v>
      </c>
      <c r="B34" s="56" t="s">
        <v>234</v>
      </c>
      <c r="C34" s="56">
        <f t="shared" si="0"/>
        <v>8.8000000000000009E-2</v>
      </c>
      <c r="D34" s="56"/>
      <c r="E34" s="56"/>
      <c r="F34" s="56"/>
      <c r="G34" s="56">
        <v>1</v>
      </c>
      <c r="H34" s="56"/>
    </row>
    <row r="35" spans="1:8" ht="17.25" hidden="1" customHeight="1" outlineLevel="3" x14ac:dyDescent="0.2">
      <c r="A35" s="60" t="s">
        <v>200</v>
      </c>
      <c r="B35" s="56" t="s">
        <v>235</v>
      </c>
      <c r="C35" s="56">
        <f t="shared" si="0"/>
        <v>0.44</v>
      </c>
      <c r="D35" s="56"/>
      <c r="E35" s="56"/>
      <c r="F35" s="56"/>
      <c r="G35" s="56">
        <v>5</v>
      </c>
      <c r="H35" s="56"/>
    </row>
    <row r="36" spans="1:8" ht="17.25" hidden="1" customHeight="1" outlineLevel="3" x14ac:dyDescent="0.2">
      <c r="A36" s="60" t="s">
        <v>201</v>
      </c>
      <c r="B36" s="56" t="s">
        <v>236</v>
      </c>
      <c r="C36" s="56">
        <f t="shared" si="0"/>
        <v>0.44</v>
      </c>
      <c r="D36" s="56"/>
      <c r="E36" s="56"/>
      <c r="F36" s="56"/>
      <c r="G36" s="56">
        <v>5</v>
      </c>
      <c r="H36" s="56"/>
    </row>
    <row r="37" spans="1:8" ht="17.25" hidden="1" customHeight="1" outlineLevel="3" x14ac:dyDescent="0.2">
      <c r="A37" s="60" t="s">
        <v>202</v>
      </c>
      <c r="B37" s="56" t="s">
        <v>237</v>
      </c>
      <c r="C37" s="56">
        <f t="shared" si="0"/>
        <v>0.88</v>
      </c>
      <c r="D37" s="56"/>
      <c r="E37" s="56"/>
      <c r="F37" s="56"/>
      <c r="G37" s="56">
        <v>10</v>
      </c>
      <c r="H37" s="56"/>
    </row>
    <row r="38" spans="1:8" ht="17.25" hidden="1" customHeight="1" outlineLevel="3" x14ac:dyDescent="0.2">
      <c r="A38" s="60" t="s">
        <v>203</v>
      </c>
      <c r="B38" s="56" t="s">
        <v>238</v>
      </c>
      <c r="C38" s="56">
        <f t="shared" si="0"/>
        <v>8.8000000000000009E-2</v>
      </c>
      <c r="D38" s="56"/>
      <c r="E38" s="56"/>
      <c r="F38" s="56"/>
      <c r="G38" s="56">
        <v>1</v>
      </c>
      <c r="H38" s="56"/>
    </row>
    <row r="39" spans="1:8" ht="17.25" hidden="1" customHeight="1" outlineLevel="3" x14ac:dyDescent="0.2">
      <c r="A39" s="60" t="s">
        <v>204</v>
      </c>
      <c r="B39" s="56" t="s">
        <v>239</v>
      </c>
      <c r="C39" s="56">
        <f t="shared" si="0"/>
        <v>8.8000000000000009E-2</v>
      </c>
      <c r="D39" s="56"/>
      <c r="E39" s="56"/>
      <c r="F39" s="56"/>
      <c r="G39" s="56">
        <v>1</v>
      </c>
      <c r="H39" s="56"/>
    </row>
    <row r="40" spans="1:8" ht="17.25" hidden="1" customHeight="1" outlineLevel="3" x14ac:dyDescent="0.2">
      <c r="A40" s="60" t="s">
        <v>205</v>
      </c>
      <c r="B40" s="56" t="s">
        <v>240</v>
      </c>
      <c r="C40" s="56">
        <f t="shared" si="0"/>
        <v>8.8000000000000009E-2</v>
      </c>
      <c r="D40" s="56"/>
      <c r="E40" s="56"/>
      <c r="F40" s="56"/>
      <c r="G40" s="56">
        <v>1</v>
      </c>
      <c r="H40" s="56"/>
    </row>
    <row r="41" spans="1:8" ht="17.25" hidden="1" customHeight="1" outlineLevel="3" x14ac:dyDescent="0.2">
      <c r="A41" s="60" t="s">
        <v>206</v>
      </c>
      <c r="B41" s="56" t="s">
        <v>241</v>
      </c>
      <c r="C41" s="56">
        <f t="shared" si="0"/>
        <v>8.8000000000000009E-2</v>
      </c>
      <c r="D41" s="56"/>
      <c r="E41" s="56"/>
      <c r="F41" s="56"/>
      <c r="G41" s="56">
        <v>1</v>
      </c>
      <c r="H41" s="56"/>
    </row>
    <row r="42" spans="1:8" ht="17.25" hidden="1" customHeight="1" outlineLevel="3" x14ac:dyDescent="0.2">
      <c r="A42" s="60" t="s">
        <v>207</v>
      </c>
      <c r="B42" s="56" t="s">
        <v>242</v>
      </c>
      <c r="C42" s="56">
        <f t="shared" si="0"/>
        <v>0.17600000000000002</v>
      </c>
      <c r="D42" s="56"/>
      <c r="E42" s="56"/>
      <c r="F42" s="56"/>
      <c r="G42" s="56">
        <v>2</v>
      </c>
      <c r="H42" s="56"/>
    </row>
    <row r="43" spans="1:8" ht="17.25" hidden="1" customHeight="1" outlineLevel="3" x14ac:dyDescent="0.2">
      <c r="A43" s="60" t="s">
        <v>208</v>
      </c>
      <c r="B43" s="56" t="s">
        <v>243</v>
      </c>
      <c r="C43" s="56">
        <f t="shared" si="0"/>
        <v>0.17600000000000002</v>
      </c>
      <c r="D43" s="56"/>
      <c r="E43" s="56"/>
      <c r="F43" s="56"/>
      <c r="G43" s="56">
        <v>2</v>
      </c>
      <c r="H43" s="56"/>
    </row>
    <row r="44" spans="1:8" ht="17.25" hidden="1" customHeight="1" outlineLevel="3" x14ac:dyDescent="0.2">
      <c r="A44" s="60" t="s">
        <v>209</v>
      </c>
      <c r="B44" s="56" t="s">
        <v>244</v>
      </c>
      <c r="C44" s="56">
        <f t="shared" si="0"/>
        <v>0.17600000000000002</v>
      </c>
      <c r="D44" s="56"/>
      <c r="E44" s="56"/>
      <c r="F44" s="56"/>
      <c r="G44" s="56">
        <v>2</v>
      </c>
      <c r="H44" s="56"/>
    </row>
    <row r="45" spans="1:8" ht="17.25" hidden="1" customHeight="1" outlineLevel="3" x14ac:dyDescent="0.2">
      <c r="A45" s="60" t="s">
        <v>210</v>
      </c>
      <c r="B45" s="56" t="s">
        <v>245</v>
      </c>
      <c r="C45" s="56">
        <f t="shared" si="0"/>
        <v>0.17600000000000002</v>
      </c>
      <c r="D45" s="56"/>
      <c r="E45" s="56"/>
      <c r="F45" s="56"/>
      <c r="G45" s="56">
        <v>2</v>
      </c>
      <c r="H45" s="56"/>
    </row>
    <row r="46" spans="1:8" s="64" customFormat="1" ht="17.25" customHeight="1" outlineLevel="2" x14ac:dyDescent="0.2">
      <c r="A46" s="59" t="s">
        <v>39</v>
      </c>
      <c r="B46" s="55" t="s">
        <v>95</v>
      </c>
      <c r="C46" s="55">
        <f>+F46*E13/D12</f>
        <v>0.1</v>
      </c>
      <c r="D46" s="55"/>
      <c r="E46" s="55"/>
      <c r="F46" s="55">
        <v>1</v>
      </c>
      <c r="G46" s="55"/>
      <c r="H46" s="55"/>
    </row>
    <row r="47" spans="1:8" s="64" customFormat="1" ht="17.25" customHeight="1" outlineLevel="2" x14ac:dyDescent="0.2">
      <c r="A47" s="59" t="s">
        <v>40</v>
      </c>
      <c r="B47" s="55" t="s">
        <v>94</v>
      </c>
      <c r="C47" s="55">
        <v>0.1</v>
      </c>
      <c r="D47" s="55"/>
      <c r="E47" s="55"/>
      <c r="F47" s="55">
        <v>1</v>
      </c>
      <c r="G47" s="55"/>
      <c r="H47" s="55"/>
    </row>
    <row r="48" spans="1:8" ht="17.25" customHeight="1" outlineLevel="1" collapsed="1" x14ac:dyDescent="0.2">
      <c r="A48" s="58">
        <v>1.2</v>
      </c>
      <c r="B48" s="53" t="s">
        <v>96</v>
      </c>
      <c r="C48" s="53">
        <f>E48</f>
        <v>40</v>
      </c>
      <c r="D48" s="53"/>
      <c r="E48" s="53">
        <v>40</v>
      </c>
      <c r="F48" s="53"/>
      <c r="G48" s="53"/>
      <c r="H48" s="53"/>
    </row>
    <row r="49" spans="1:8" ht="17.25" hidden="1" customHeight="1" outlineLevel="2" x14ac:dyDescent="0.2">
      <c r="A49" s="59" t="s">
        <v>41</v>
      </c>
      <c r="B49" s="55" t="s">
        <v>97</v>
      </c>
      <c r="C49" s="55">
        <f>+F49*$E$48/$D$12</f>
        <v>20</v>
      </c>
      <c r="D49" s="54"/>
      <c r="E49" s="54"/>
      <c r="F49" s="55">
        <v>50</v>
      </c>
      <c r="G49" s="54"/>
      <c r="H49" s="54"/>
    </row>
    <row r="50" spans="1:8" ht="17.25" hidden="1" customHeight="1" outlineLevel="2" x14ac:dyDescent="0.2">
      <c r="A50" s="59" t="s">
        <v>47</v>
      </c>
      <c r="B50" s="55" t="s">
        <v>98</v>
      </c>
      <c r="C50" s="55">
        <f>+F50*$E$48/$D$12</f>
        <v>18</v>
      </c>
      <c r="D50" s="55"/>
      <c r="E50" s="55"/>
      <c r="F50" s="55">
        <v>45</v>
      </c>
      <c r="G50" s="55"/>
      <c r="H50" s="55"/>
    </row>
    <row r="51" spans="1:8" ht="17.25" hidden="1" customHeight="1" outlineLevel="2" x14ac:dyDescent="0.2">
      <c r="A51" s="59" t="s">
        <v>48</v>
      </c>
      <c r="B51" s="55" t="s">
        <v>99</v>
      </c>
      <c r="C51" s="55">
        <f>+F51*$E$48/$D$12</f>
        <v>1.6</v>
      </c>
      <c r="D51" s="55"/>
      <c r="E51" s="55"/>
      <c r="F51" s="55">
        <v>4</v>
      </c>
      <c r="G51" s="55"/>
      <c r="H51" s="55"/>
    </row>
    <row r="52" spans="1:8" ht="17.25" hidden="1" customHeight="1" outlineLevel="2" x14ac:dyDescent="0.2">
      <c r="A52" s="59" t="s">
        <v>49</v>
      </c>
      <c r="B52" s="55" t="s">
        <v>100</v>
      </c>
      <c r="C52" s="55">
        <f>+F52*$E$48/$D$12</f>
        <v>0.4</v>
      </c>
      <c r="D52" s="55"/>
      <c r="E52" s="55"/>
      <c r="F52" s="55">
        <v>1</v>
      </c>
      <c r="G52" s="55"/>
      <c r="H52" s="55"/>
    </row>
    <row r="53" spans="1:8" ht="17.25" customHeight="1" outlineLevel="1" collapsed="1" x14ac:dyDescent="0.2">
      <c r="A53" s="58">
        <v>1.3</v>
      </c>
      <c r="B53" s="53" t="s">
        <v>101</v>
      </c>
      <c r="C53" s="53">
        <f>E53</f>
        <v>25</v>
      </c>
      <c r="D53" s="53"/>
      <c r="E53" s="53">
        <v>25</v>
      </c>
      <c r="F53" s="53"/>
      <c r="G53" s="53"/>
      <c r="H53" s="53"/>
    </row>
    <row r="54" spans="1:8" ht="17.25" hidden="1" customHeight="1" outlineLevel="2" x14ac:dyDescent="0.2">
      <c r="A54" s="59" t="s">
        <v>42</v>
      </c>
      <c r="B54" s="55" t="s">
        <v>102</v>
      </c>
      <c r="C54" s="55">
        <f t="shared" ref="C54:C73" si="1">+F54*$E$53/$D$12</f>
        <v>5</v>
      </c>
      <c r="D54" s="55"/>
      <c r="E54" s="55"/>
      <c r="F54" s="55">
        <v>20</v>
      </c>
      <c r="G54" s="55"/>
      <c r="H54" s="55"/>
    </row>
    <row r="55" spans="1:8" ht="17.25" hidden="1" customHeight="1" outlineLevel="2" x14ac:dyDescent="0.2">
      <c r="A55" s="59" t="s">
        <v>50</v>
      </c>
      <c r="B55" s="55" t="s">
        <v>103</v>
      </c>
      <c r="C55" s="55">
        <f t="shared" si="1"/>
        <v>1.25</v>
      </c>
      <c r="D55" s="55"/>
      <c r="E55" s="55"/>
      <c r="F55" s="55">
        <v>5</v>
      </c>
      <c r="G55" s="55"/>
      <c r="H55" s="55"/>
    </row>
    <row r="56" spans="1:8" ht="17.25" hidden="1" customHeight="1" outlineLevel="2" x14ac:dyDescent="0.2">
      <c r="A56" s="59" t="s">
        <v>51</v>
      </c>
      <c r="B56" s="55" t="s">
        <v>104</v>
      </c>
      <c r="C56" s="55">
        <f t="shared" si="1"/>
        <v>1.25</v>
      </c>
      <c r="D56" s="55"/>
      <c r="E56" s="55"/>
      <c r="F56" s="55">
        <v>5</v>
      </c>
      <c r="G56" s="55"/>
      <c r="H56" s="55"/>
    </row>
    <row r="57" spans="1:8" ht="17.25" hidden="1" customHeight="1" outlineLevel="2" x14ac:dyDescent="0.2">
      <c r="A57" s="59" t="s">
        <v>52</v>
      </c>
      <c r="B57" s="55" t="s">
        <v>105</v>
      </c>
      <c r="C57" s="55">
        <f t="shared" si="1"/>
        <v>1.25</v>
      </c>
      <c r="D57" s="55"/>
      <c r="E57" s="55"/>
      <c r="F57" s="55">
        <v>5</v>
      </c>
      <c r="G57" s="55"/>
      <c r="H57" s="55"/>
    </row>
    <row r="58" spans="1:8" ht="17.25" hidden="1" customHeight="1" outlineLevel="2" x14ac:dyDescent="0.2">
      <c r="A58" s="59" t="s">
        <v>53</v>
      </c>
      <c r="B58" s="55" t="s">
        <v>106</v>
      </c>
      <c r="C58" s="55">
        <f t="shared" si="1"/>
        <v>1.25</v>
      </c>
      <c r="D58" s="55"/>
      <c r="E58" s="55"/>
      <c r="F58" s="55">
        <v>5</v>
      </c>
      <c r="G58" s="55"/>
      <c r="H58" s="55"/>
    </row>
    <row r="59" spans="1:8" ht="17.25" hidden="1" customHeight="1" outlineLevel="2" x14ac:dyDescent="0.2">
      <c r="A59" s="59" t="s">
        <v>54</v>
      </c>
      <c r="B59" s="55" t="s">
        <v>107</v>
      </c>
      <c r="C59" s="55">
        <f t="shared" si="1"/>
        <v>1.25</v>
      </c>
      <c r="D59" s="55"/>
      <c r="E59" s="55"/>
      <c r="F59" s="55">
        <v>5</v>
      </c>
      <c r="G59" s="55"/>
      <c r="H59" s="55"/>
    </row>
    <row r="60" spans="1:8" ht="17.25" hidden="1" customHeight="1" outlineLevel="2" x14ac:dyDescent="0.2">
      <c r="A60" s="59" t="s">
        <v>55</v>
      </c>
      <c r="B60" s="55" t="s">
        <v>108</v>
      </c>
      <c r="C60" s="55">
        <f t="shared" si="1"/>
        <v>0.25</v>
      </c>
      <c r="D60" s="55"/>
      <c r="E60" s="55"/>
      <c r="F60" s="55">
        <v>1</v>
      </c>
      <c r="G60" s="55"/>
      <c r="H60" s="55"/>
    </row>
    <row r="61" spans="1:8" ht="17.25" hidden="1" customHeight="1" outlineLevel="2" x14ac:dyDescent="0.2">
      <c r="A61" s="59" t="s">
        <v>56</v>
      </c>
      <c r="B61" s="55" t="s">
        <v>109</v>
      </c>
      <c r="C61" s="55">
        <f t="shared" si="1"/>
        <v>0.25</v>
      </c>
      <c r="D61" s="55"/>
      <c r="E61" s="55"/>
      <c r="F61" s="55">
        <v>1</v>
      </c>
      <c r="G61" s="55"/>
      <c r="H61" s="55"/>
    </row>
    <row r="62" spans="1:8" ht="17.25" hidden="1" customHeight="1" outlineLevel="2" x14ac:dyDescent="0.2">
      <c r="A62" s="59" t="s">
        <v>57</v>
      </c>
      <c r="B62" s="55" t="s">
        <v>110</v>
      </c>
      <c r="C62" s="55">
        <f t="shared" si="1"/>
        <v>0.25</v>
      </c>
      <c r="D62" s="55"/>
      <c r="E62" s="55"/>
      <c r="F62" s="55">
        <v>1</v>
      </c>
      <c r="G62" s="55"/>
      <c r="H62" s="55"/>
    </row>
    <row r="63" spans="1:8" ht="17.25" hidden="1" customHeight="1" outlineLevel="2" x14ac:dyDescent="0.2">
      <c r="A63" s="59" t="s">
        <v>58</v>
      </c>
      <c r="B63" s="55" t="s">
        <v>111</v>
      </c>
      <c r="C63" s="55">
        <f t="shared" si="1"/>
        <v>0.25</v>
      </c>
      <c r="D63" s="55"/>
      <c r="E63" s="55"/>
      <c r="F63" s="55">
        <v>1</v>
      </c>
      <c r="G63" s="55"/>
      <c r="H63" s="55"/>
    </row>
    <row r="64" spans="1:8" ht="17.25" hidden="1" customHeight="1" outlineLevel="2" x14ac:dyDescent="0.2">
      <c r="A64" s="59" t="s">
        <v>59</v>
      </c>
      <c r="B64" s="55" t="s">
        <v>112</v>
      </c>
      <c r="C64" s="55">
        <f t="shared" si="1"/>
        <v>1</v>
      </c>
      <c r="D64" s="55"/>
      <c r="E64" s="55"/>
      <c r="F64" s="55">
        <v>4</v>
      </c>
      <c r="G64" s="55"/>
      <c r="H64" s="55"/>
    </row>
    <row r="65" spans="1:8" ht="17.25" hidden="1" customHeight="1" outlineLevel="2" x14ac:dyDescent="0.2">
      <c r="A65" s="59" t="s">
        <v>60</v>
      </c>
      <c r="B65" s="55" t="s">
        <v>113</v>
      </c>
      <c r="C65" s="55">
        <f t="shared" si="1"/>
        <v>1.25</v>
      </c>
      <c r="D65" s="55"/>
      <c r="E65" s="55"/>
      <c r="F65" s="55">
        <v>5</v>
      </c>
      <c r="G65" s="55"/>
      <c r="H65" s="55"/>
    </row>
    <row r="66" spans="1:8" ht="17.25" hidden="1" customHeight="1" outlineLevel="2" x14ac:dyDescent="0.2">
      <c r="A66" s="59" t="s">
        <v>61</v>
      </c>
      <c r="B66" s="55" t="s">
        <v>114</v>
      </c>
      <c r="C66" s="55">
        <f t="shared" si="1"/>
        <v>1.25</v>
      </c>
      <c r="D66" s="55"/>
      <c r="E66" s="55"/>
      <c r="F66" s="55">
        <v>5</v>
      </c>
      <c r="G66" s="55"/>
      <c r="H66" s="55"/>
    </row>
    <row r="67" spans="1:8" ht="17.25" hidden="1" customHeight="1" outlineLevel="2" x14ac:dyDescent="0.2">
      <c r="A67" s="59" t="s">
        <v>62</v>
      </c>
      <c r="B67" s="55" t="s">
        <v>115</v>
      </c>
      <c r="C67" s="55">
        <f t="shared" si="1"/>
        <v>0.25</v>
      </c>
      <c r="D67" s="55"/>
      <c r="E67" s="55"/>
      <c r="F67" s="55">
        <v>1</v>
      </c>
      <c r="G67" s="55"/>
      <c r="H67" s="55"/>
    </row>
    <row r="68" spans="1:8" ht="17.25" hidden="1" customHeight="1" outlineLevel="2" x14ac:dyDescent="0.2">
      <c r="A68" s="59" t="s">
        <v>63</v>
      </c>
      <c r="B68" s="55" t="s">
        <v>116</v>
      </c>
      <c r="C68" s="55">
        <f t="shared" si="1"/>
        <v>1.25</v>
      </c>
      <c r="D68" s="55"/>
      <c r="E68" s="55"/>
      <c r="F68" s="55">
        <v>5</v>
      </c>
      <c r="G68" s="55"/>
      <c r="H68" s="55"/>
    </row>
    <row r="69" spans="1:8" ht="17.25" hidden="1" customHeight="1" outlineLevel="2" x14ac:dyDescent="0.2">
      <c r="A69" s="59" t="s">
        <v>64</v>
      </c>
      <c r="B69" s="55" t="s">
        <v>117</v>
      </c>
      <c r="C69" s="55">
        <f t="shared" si="1"/>
        <v>1.25</v>
      </c>
      <c r="D69" s="55"/>
      <c r="E69" s="55"/>
      <c r="F69" s="55">
        <v>5</v>
      </c>
      <c r="G69" s="55"/>
      <c r="H69" s="55"/>
    </row>
    <row r="70" spans="1:8" ht="17.25" hidden="1" customHeight="1" outlineLevel="2" x14ac:dyDescent="0.2">
      <c r="A70" s="59" t="s">
        <v>65</v>
      </c>
      <c r="B70" s="55" t="s">
        <v>118</v>
      </c>
      <c r="C70" s="55">
        <f t="shared" si="1"/>
        <v>1.25</v>
      </c>
      <c r="D70" s="55"/>
      <c r="E70" s="55"/>
      <c r="F70" s="55">
        <v>5</v>
      </c>
      <c r="G70" s="55"/>
      <c r="H70" s="55"/>
    </row>
    <row r="71" spans="1:8" ht="17.25" hidden="1" customHeight="1" outlineLevel="2" x14ac:dyDescent="0.2">
      <c r="A71" s="59" t="s">
        <v>66</v>
      </c>
      <c r="B71" s="55" t="s">
        <v>119</v>
      </c>
      <c r="C71" s="55">
        <f t="shared" si="1"/>
        <v>3.75</v>
      </c>
      <c r="D71" s="55"/>
      <c r="E71" s="55"/>
      <c r="F71" s="55">
        <v>15</v>
      </c>
      <c r="G71" s="55"/>
      <c r="H71" s="55"/>
    </row>
    <row r="72" spans="1:8" ht="17.25" hidden="1" customHeight="1" outlineLevel="2" x14ac:dyDescent="0.2">
      <c r="A72" s="59" t="s">
        <v>67</v>
      </c>
      <c r="B72" s="55" t="s">
        <v>120</v>
      </c>
      <c r="C72" s="55">
        <f t="shared" si="1"/>
        <v>1.25</v>
      </c>
      <c r="D72" s="55"/>
      <c r="E72" s="55"/>
      <c r="F72" s="55">
        <v>5</v>
      </c>
      <c r="G72" s="55"/>
      <c r="H72" s="55"/>
    </row>
    <row r="73" spans="1:8" ht="17.25" hidden="1" customHeight="1" outlineLevel="2" x14ac:dyDescent="0.2">
      <c r="A73" s="59" t="s">
        <v>68</v>
      </c>
      <c r="B73" s="55" t="s">
        <v>121</v>
      </c>
      <c r="C73" s="55">
        <f t="shared" si="1"/>
        <v>0.25</v>
      </c>
      <c r="D73" s="55"/>
      <c r="E73" s="55"/>
      <c r="F73" s="55">
        <v>1</v>
      </c>
      <c r="G73" s="55"/>
      <c r="H73" s="55"/>
    </row>
    <row r="74" spans="1:8" ht="17.25" customHeight="1" outlineLevel="1" collapsed="1" x14ac:dyDescent="0.2">
      <c r="A74" s="58">
        <v>1.4</v>
      </c>
      <c r="B74" s="53" t="s">
        <v>122</v>
      </c>
      <c r="C74" s="53">
        <f>E74</f>
        <v>10</v>
      </c>
      <c r="D74" s="53"/>
      <c r="E74" s="53">
        <v>10</v>
      </c>
      <c r="F74" s="53"/>
      <c r="G74" s="53"/>
      <c r="H74" s="53"/>
    </row>
    <row r="75" spans="1:8" ht="17.25" hidden="1" customHeight="1" outlineLevel="2" x14ac:dyDescent="0.2">
      <c r="A75" s="59" t="s">
        <v>69</v>
      </c>
      <c r="B75" s="55" t="s">
        <v>123</v>
      </c>
      <c r="C75" s="55">
        <f>+F75*$E$74/$D$12</f>
        <v>5</v>
      </c>
      <c r="D75" s="55"/>
      <c r="E75" s="55"/>
      <c r="F75" s="55">
        <v>50</v>
      </c>
      <c r="G75" s="55"/>
      <c r="H75" s="55"/>
    </row>
    <row r="76" spans="1:8" ht="17.25" hidden="1" customHeight="1" outlineLevel="3" x14ac:dyDescent="0.2">
      <c r="A76" s="60" t="s">
        <v>70</v>
      </c>
      <c r="B76" s="56" t="s">
        <v>124</v>
      </c>
      <c r="C76" s="56">
        <f>+G76*$F$75*$E$74/$D$12/100</f>
        <v>2.5</v>
      </c>
      <c r="D76" s="56"/>
      <c r="E76" s="56"/>
      <c r="F76" s="56"/>
      <c r="G76" s="56">
        <v>50</v>
      </c>
      <c r="H76" s="56"/>
    </row>
    <row r="77" spans="1:8" ht="17.25" hidden="1" customHeight="1" outlineLevel="3" x14ac:dyDescent="0.2">
      <c r="A77" s="60" t="s">
        <v>71</v>
      </c>
      <c r="B77" s="56" t="s">
        <v>125</v>
      </c>
      <c r="C77" s="56">
        <f>+G77*$F$75*$E$74/$D$12/100</f>
        <v>2.25</v>
      </c>
      <c r="D77" s="56"/>
      <c r="E77" s="56"/>
      <c r="F77" s="56"/>
      <c r="G77" s="56">
        <v>45</v>
      </c>
      <c r="H77" s="56"/>
    </row>
    <row r="78" spans="1:8" ht="17.25" hidden="1" customHeight="1" outlineLevel="3" x14ac:dyDescent="0.2">
      <c r="A78" s="60" t="s">
        <v>72</v>
      </c>
      <c r="B78" s="56" t="s">
        <v>126</v>
      </c>
      <c r="C78" s="56">
        <f>+G78*$F$75*$E$74/$D$12/100</f>
        <v>0.25</v>
      </c>
      <c r="D78" s="56"/>
      <c r="E78" s="56"/>
      <c r="F78" s="56"/>
      <c r="G78" s="56">
        <v>5</v>
      </c>
      <c r="H78" s="56"/>
    </row>
    <row r="79" spans="1:8" ht="17.25" hidden="1" customHeight="1" outlineLevel="2" x14ac:dyDescent="0.2">
      <c r="A79" s="59" t="s">
        <v>73</v>
      </c>
      <c r="B79" s="55" t="s">
        <v>127</v>
      </c>
      <c r="C79" s="55">
        <f>+F79*$E$74/$D$12</f>
        <v>0.5</v>
      </c>
      <c r="D79" s="55"/>
      <c r="E79" s="55"/>
      <c r="F79" s="55">
        <v>5</v>
      </c>
      <c r="G79" s="55"/>
      <c r="H79" s="55"/>
    </row>
    <row r="80" spans="1:8" ht="17.25" hidden="1" customHeight="1" outlineLevel="3" x14ac:dyDescent="0.2">
      <c r="A80" s="60" t="s">
        <v>74</v>
      </c>
      <c r="B80" s="56" t="s">
        <v>124</v>
      </c>
      <c r="C80" s="56">
        <f>+G80*$F$79*$E$74/$D$12/100</f>
        <v>0.25</v>
      </c>
      <c r="D80" s="56"/>
      <c r="E80" s="56"/>
      <c r="F80" s="56"/>
      <c r="G80" s="56">
        <v>50</v>
      </c>
      <c r="H80" s="56"/>
    </row>
    <row r="81" spans="1:8" ht="17.25" hidden="1" customHeight="1" outlineLevel="3" x14ac:dyDescent="0.2">
      <c r="A81" s="60" t="s">
        <v>75</v>
      </c>
      <c r="B81" s="56" t="s">
        <v>128</v>
      </c>
      <c r="C81" s="56">
        <f>+G81*$F$79*$E$74/$D$12/100</f>
        <v>0.1</v>
      </c>
      <c r="D81" s="56"/>
      <c r="E81" s="56"/>
      <c r="F81" s="56"/>
      <c r="G81" s="56">
        <v>20</v>
      </c>
      <c r="H81" s="56"/>
    </row>
    <row r="82" spans="1:8" ht="17.25" hidden="1" customHeight="1" outlineLevel="3" x14ac:dyDescent="0.2">
      <c r="A82" s="60" t="s">
        <v>76</v>
      </c>
      <c r="B82" s="56" t="s">
        <v>129</v>
      </c>
      <c r="C82" s="56">
        <f>+G82*$F$79*$E$74/$D$12/100</f>
        <v>0.05</v>
      </c>
      <c r="D82" s="56"/>
      <c r="E82" s="56"/>
      <c r="F82" s="56"/>
      <c r="G82" s="56">
        <v>10</v>
      </c>
      <c r="H82" s="56"/>
    </row>
    <row r="83" spans="1:8" ht="17.25" hidden="1" customHeight="1" outlineLevel="3" x14ac:dyDescent="0.2">
      <c r="A83" s="60" t="s">
        <v>160</v>
      </c>
      <c r="B83" s="56" t="s">
        <v>130</v>
      </c>
      <c r="C83" s="56">
        <f>+G83*$F$79*$E$74/$D$12/100</f>
        <v>0.05</v>
      </c>
      <c r="D83" s="56"/>
      <c r="E83" s="56"/>
      <c r="F83" s="56"/>
      <c r="G83" s="56">
        <v>10</v>
      </c>
      <c r="H83" s="56"/>
    </row>
    <row r="84" spans="1:8" ht="17.25" hidden="1" customHeight="1" outlineLevel="3" x14ac:dyDescent="0.2">
      <c r="A84" s="60" t="s">
        <v>161</v>
      </c>
      <c r="B84" s="56" t="s">
        <v>131</v>
      </c>
      <c r="C84" s="56">
        <f>+G84*$F$79*$E$74/$D$12/100</f>
        <v>0.05</v>
      </c>
      <c r="D84" s="56"/>
      <c r="E84" s="56"/>
      <c r="F84" s="56"/>
      <c r="G84" s="56">
        <v>10</v>
      </c>
      <c r="H84" s="56"/>
    </row>
    <row r="85" spans="1:8" ht="17.25" hidden="1" customHeight="1" outlineLevel="2" x14ac:dyDescent="0.2">
      <c r="A85" s="59" t="s">
        <v>162</v>
      </c>
      <c r="B85" s="55" t="s">
        <v>132</v>
      </c>
      <c r="C85" s="55">
        <f>+F85*$E$74/$D$12</f>
        <v>0.5</v>
      </c>
      <c r="D85" s="55"/>
      <c r="E85" s="55"/>
      <c r="F85" s="55">
        <v>5</v>
      </c>
      <c r="G85" s="55"/>
      <c r="H85" s="55"/>
    </row>
    <row r="86" spans="1:8" ht="17.25" hidden="1" customHeight="1" outlineLevel="3" x14ac:dyDescent="0.2">
      <c r="A86" s="60" t="s">
        <v>163</v>
      </c>
      <c r="B86" s="56" t="s">
        <v>133</v>
      </c>
      <c r="C86" s="56">
        <f>+G86*$F$85*$E$74/$D$12/100</f>
        <v>0.2</v>
      </c>
      <c r="D86" s="56"/>
      <c r="E86" s="56"/>
      <c r="F86" s="56"/>
      <c r="G86" s="56">
        <v>40</v>
      </c>
      <c r="H86" s="56"/>
    </row>
    <row r="87" spans="1:8" ht="17.25" hidden="1" customHeight="1" outlineLevel="3" x14ac:dyDescent="0.2">
      <c r="A87" s="60" t="s">
        <v>164</v>
      </c>
      <c r="B87" s="56" t="s">
        <v>134</v>
      </c>
      <c r="C87" s="56">
        <f>+G87*$F$85*$E$74/$D$12/100</f>
        <v>0.2</v>
      </c>
      <c r="D87" s="56"/>
      <c r="E87" s="56"/>
      <c r="F87" s="56"/>
      <c r="G87" s="56">
        <v>40</v>
      </c>
      <c r="H87" s="56"/>
    </row>
    <row r="88" spans="1:8" ht="17.25" hidden="1" customHeight="1" outlineLevel="3" x14ac:dyDescent="0.2">
      <c r="A88" s="60" t="s">
        <v>165</v>
      </c>
      <c r="B88" s="56" t="s">
        <v>135</v>
      </c>
      <c r="C88" s="56">
        <f>+G88*$F$85*$E$74/$D$12/100</f>
        <v>0.1</v>
      </c>
      <c r="D88" s="56"/>
      <c r="E88" s="56"/>
      <c r="F88" s="56"/>
      <c r="G88" s="56">
        <v>20</v>
      </c>
      <c r="H88" s="56"/>
    </row>
    <row r="89" spans="1:8" ht="17.25" hidden="1" customHeight="1" outlineLevel="2" x14ac:dyDescent="0.2">
      <c r="A89" s="59" t="s">
        <v>166</v>
      </c>
      <c r="B89" s="55" t="s">
        <v>136</v>
      </c>
      <c r="C89" s="55">
        <f>+F89*$E$74/$D$12</f>
        <v>0.5</v>
      </c>
      <c r="D89" s="55"/>
      <c r="E89" s="55"/>
      <c r="F89" s="55">
        <v>5</v>
      </c>
      <c r="G89" s="55"/>
      <c r="H89" s="55"/>
    </row>
    <row r="90" spans="1:8" ht="17.25" hidden="1" customHeight="1" outlineLevel="3" x14ac:dyDescent="0.2">
      <c r="A90" s="60" t="s">
        <v>167</v>
      </c>
      <c r="B90" s="56" t="s">
        <v>137</v>
      </c>
      <c r="C90" s="56">
        <f>+G90*$F$89*$E$74/$D$12/100</f>
        <v>0.25</v>
      </c>
      <c r="D90" s="56"/>
      <c r="E90" s="56"/>
      <c r="F90" s="56"/>
      <c r="G90" s="56">
        <v>50</v>
      </c>
      <c r="H90" s="56"/>
    </row>
    <row r="91" spans="1:8" ht="17.25" hidden="1" customHeight="1" outlineLevel="4" x14ac:dyDescent="0.2">
      <c r="A91" s="62" t="s">
        <v>168</v>
      </c>
      <c r="B91" s="63" t="s">
        <v>138</v>
      </c>
      <c r="C91" s="63">
        <f>+H91*G90*$F$89*$E$74/$D$12/10000</f>
        <v>0.2</v>
      </c>
      <c r="D91" s="63"/>
      <c r="E91" s="63"/>
      <c r="F91" s="63"/>
      <c r="G91" s="63"/>
      <c r="H91" s="63">
        <v>80</v>
      </c>
    </row>
    <row r="92" spans="1:8" ht="17.25" hidden="1" customHeight="1" outlineLevel="4" x14ac:dyDescent="0.2">
      <c r="A92" s="62" t="s">
        <v>169</v>
      </c>
      <c r="B92" s="63" t="s">
        <v>139</v>
      </c>
      <c r="C92" s="63">
        <f>+H92*G90*$F$89*$E$74/$D$12/10000</f>
        <v>2.5000000000000001E-2</v>
      </c>
      <c r="D92" s="63"/>
      <c r="E92" s="63"/>
      <c r="F92" s="63"/>
      <c r="G92" s="63"/>
      <c r="H92" s="63">
        <v>10</v>
      </c>
    </row>
    <row r="93" spans="1:8" ht="17.25" hidden="1" customHeight="1" outlineLevel="4" x14ac:dyDescent="0.2">
      <c r="A93" s="62" t="s">
        <v>170</v>
      </c>
      <c r="B93" s="63" t="s">
        <v>135</v>
      </c>
      <c r="C93" s="63">
        <f>+H93*G90*$F$89*$E$74/$D$12/10000</f>
        <v>2.5000000000000001E-2</v>
      </c>
      <c r="D93" s="63"/>
      <c r="E93" s="63"/>
      <c r="F93" s="63"/>
      <c r="G93" s="63"/>
      <c r="H93" s="63">
        <v>10</v>
      </c>
    </row>
    <row r="94" spans="1:8" ht="17.25" hidden="1" customHeight="1" outlineLevel="3" x14ac:dyDescent="0.2">
      <c r="A94" s="60" t="s">
        <v>171</v>
      </c>
      <c r="B94" s="56" t="s">
        <v>140</v>
      </c>
      <c r="C94" s="56">
        <f>+G94*$F$89*$E$74/$D$12/100</f>
        <v>0.25</v>
      </c>
      <c r="D94" s="56"/>
      <c r="E94" s="56"/>
      <c r="F94" s="56"/>
      <c r="G94" s="56">
        <v>50</v>
      </c>
      <c r="H94" s="56"/>
    </row>
    <row r="95" spans="1:8" ht="17.25" hidden="1" customHeight="1" outlineLevel="4" x14ac:dyDescent="0.2">
      <c r="A95" s="62" t="s">
        <v>172</v>
      </c>
      <c r="B95" s="63" t="s">
        <v>138</v>
      </c>
      <c r="C95" s="63">
        <f>+H95*G94*$F$89*$E$74/$D$12/10000</f>
        <v>0.2</v>
      </c>
      <c r="D95" s="63"/>
      <c r="E95" s="63"/>
      <c r="F95" s="63"/>
      <c r="G95" s="63"/>
      <c r="H95" s="63">
        <v>80</v>
      </c>
    </row>
    <row r="96" spans="1:8" ht="17.25" hidden="1" customHeight="1" outlineLevel="4" x14ac:dyDescent="0.2">
      <c r="A96" s="62" t="s">
        <v>173</v>
      </c>
      <c r="B96" s="63" t="s">
        <v>141</v>
      </c>
      <c r="C96" s="63">
        <f>+H96*G94*$F$89*$E$74/$D$12/10000</f>
        <v>2.5000000000000001E-2</v>
      </c>
      <c r="D96" s="63"/>
      <c r="E96" s="63"/>
      <c r="F96" s="63"/>
      <c r="G96" s="63"/>
      <c r="H96" s="63">
        <v>10</v>
      </c>
    </row>
    <row r="97" spans="1:8" ht="17.25" hidden="1" customHeight="1" outlineLevel="4" x14ac:dyDescent="0.2">
      <c r="A97" s="62" t="s">
        <v>174</v>
      </c>
      <c r="B97" s="63" t="s">
        <v>135</v>
      </c>
      <c r="C97" s="63">
        <f>+H97*G94*$F$89*$E$74/$D$12/10000</f>
        <v>2.5000000000000001E-2</v>
      </c>
      <c r="D97" s="63"/>
      <c r="E97" s="63"/>
      <c r="F97" s="63"/>
      <c r="G97" s="63"/>
      <c r="H97" s="63">
        <v>10</v>
      </c>
    </row>
    <row r="98" spans="1:8" ht="17.25" hidden="1" customHeight="1" outlineLevel="2" x14ac:dyDescent="0.2">
      <c r="A98" s="59" t="s">
        <v>175</v>
      </c>
      <c r="B98" s="55" t="s">
        <v>142</v>
      </c>
      <c r="C98" s="55">
        <f>+F98*$E$74/$D$12</f>
        <v>3.5</v>
      </c>
      <c r="D98" s="55"/>
      <c r="E98" s="55"/>
      <c r="F98" s="55">
        <v>35</v>
      </c>
      <c r="G98" s="55"/>
      <c r="H98" s="55"/>
    </row>
    <row r="99" spans="1:8" ht="17.25" hidden="1" customHeight="1" outlineLevel="3" x14ac:dyDescent="0.2">
      <c r="A99" s="60" t="s">
        <v>176</v>
      </c>
      <c r="B99" s="56" t="s">
        <v>143</v>
      </c>
      <c r="C99" s="56">
        <f>+G99*$F$98*$E$74/$D$12/100</f>
        <v>1.75</v>
      </c>
      <c r="D99" s="56"/>
      <c r="E99" s="56"/>
      <c r="F99" s="56"/>
      <c r="G99" s="56">
        <v>50</v>
      </c>
      <c r="H99" s="56"/>
    </row>
    <row r="100" spans="1:8" ht="17.25" hidden="1" customHeight="1" outlineLevel="3" x14ac:dyDescent="0.2">
      <c r="A100" s="60" t="s">
        <v>177</v>
      </c>
      <c r="B100" s="56" t="s">
        <v>144</v>
      </c>
      <c r="C100" s="56">
        <f>+G100*$F$98*$E$74/$D$12/100</f>
        <v>0.7</v>
      </c>
      <c r="D100" s="56"/>
      <c r="E100" s="56"/>
      <c r="F100" s="56"/>
      <c r="G100" s="56">
        <v>20</v>
      </c>
      <c r="H100" s="56"/>
    </row>
    <row r="101" spans="1:8" ht="17.25" hidden="1" customHeight="1" outlineLevel="3" x14ac:dyDescent="0.2">
      <c r="A101" s="60" t="s">
        <v>178</v>
      </c>
      <c r="B101" s="56" t="s">
        <v>145</v>
      </c>
      <c r="C101" s="56">
        <f>+G101*$F$98*$E$74/$D$12/100</f>
        <v>0.7</v>
      </c>
      <c r="D101" s="56"/>
      <c r="E101" s="56"/>
      <c r="F101" s="56"/>
      <c r="G101" s="56">
        <v>20</v>
      </c>
      <c r="H101" s="56"/>
    </row>
    <row r="102" spans="1:8" ht="17.25" hidden="1" customHeight="1" outlineLevel="3" x14ac:dyDescent="0.2">
      <c r="A102" s="60" t="s">
        <v>179</v>
      </c>
      <c r="B102" s="56" t="s">
        <v>146</v>
      </c>
      <c r="C102" s="56">
        <f>+G102*$F$98*$E$74/$D$12/100</f>
        <v>0.17499999999999999</v>
      </c>
      <c r="D102" s="56"/>
      <c r="E102" s="56"/>
      <c r="F102" s="56"/>
      <c r="G102" s="56">
        <v>5</v>
      </c>
      <c r="H102" s="56"/>
    </row>
    <row r="103" spans="1:8" ht="17.25" hidden="1" customHeight="1" outlineLevel="3" x14ac:dyDescent="0.2">
      <c r="A103" s="60" t="s">
        <v>180</v>
      </c>
      <c r="B103" s="56" t="s">
        <v>147</v>
      </c>
      <c r="C103" s="56">
        <f>+G103*$F$98*$E$74/$D$12/100</f>
        <v>0.17499999999999999</v>
      </c>
      <c r="D103" s="56"/>
      <c r="E103" s="56"/>
      <c r="F103" s="56"/>
      <c r="G103" s="56">
        <v>5</v>
      </c>
      <c r="H103" s="56"/>
    </row>
    <row r="104" spans="1:8" ht="17.25" customHeight="1" outlineLevel="1" collapsed="1" x14ac:dyDescent="0.2">
      <c r="A104" s="58">
        <v>1.5</v>
      </c>
      <c r="B104" s="53" t="s">
        <v>148</v>
      </c>
      <c r="C104" s="53">
        <v>5</v>
      </c>
      <c r="D104" s="53"/>
      <c r="E104" s="53">
        <v>5</v>
      </c>
      <c r="F104" s="53"/>
      <c r="G104" s="53"/>
      <c r="H104" s="53"/>
    </row>
    <row r="105" spans="1:8" ht="17.25" hidden="1" customHeight="1" outlineLevel="2" x14ac:dyDescent="0.2">
      <c r="A105" s="59" t="s">
        <v>77</v>
      </c>
      <c r="B105" s="55" t="s">
        <v>149</v>
      </c>
      <c r="C105" s="55">
        <f>+F105*$E$104/$D$12</f>
        <v>2.5</v>
      </c>
      <c r="D105" s="55"/>
      <c r="E105" s="55"/>
      <c r="F105" s="55">
        <v>50</v>
      </c>
      <c r="G105" s="55"/>
      <c r="H105" s="55"/>
    </row>
    <row r="106" spans="1:8" ht="17.25" hidden="1" customHeight="1" outlineLevel="2" x14ac:dyDescent="0.2">
      <c r="A106" s="59" t="s">
        <v>78</v>
      </c>
      <c r="B106" s="55" t="s">
        <v>150</v>
      </c>
      <c r="C106" s="55">
        <f>+F106*$E$104/$D$12</f>
        <v>2.5</v>
      </c>
      <c r="D106" s="55"/>
      <c r="E106" s="55"/>
      <c r="F106" s="55">
        <v>50</v>
      </c>
      <c r="G106" s="55"/>
      <c r="H106" s="55"/>
    </row>
    <row r="107" spans="1:8" ht="17.25" customHeight="1" outlineLevel="1" collapsed="1" x14ac:dyDescent="0.2">
      <c r="A107" s="58">
        <v>1.6</v>
      </c>
      <c r="B107" s="53" t="s">
        <v>151</v>
      </c>
      <c r="C107" s="53">
        <v>10</v>
      </c>
      <c r="D107" s="53"/>
      <c r="E107" s="53">
        <v>10</v>
      </c>
      <c r="F107" s="53"/>
      <c r="G107" s="53"/>
      <c r="H107" s="53"/>
    </row>
    <row r="108" spans="1:8" ht="17.25" hidden="1" customHeight="1" outlineLevel="2" x14ac:dyDescent="0.2">
      <c r="A108" s="59" t="s">
        <v>79</v>
      </c>
      <c r="B108" s="55" t="s">
        <v>152</v>
      </c>
      <c r="C108" s="55">
        <f t="shared" ref="C108:C115" si="2">+F108*$E$107/$D$12</f>
        <v>4</v>
      </c>
      <c r="D108" s="55"/>
      <c r="E108" s="55"/>
      <c r="F108" s="55">
        <v>40</v>
      </c>
      <c r="G108" s="55"/>
      <c r="H108" s="55"/>
    </row>
    <row r="109" spans="1:8" ht="17.25" hidden="1" customHeight="1" outlineLevel="2" x14ac:dyDescent="0.2">
      <c r="A109" s="59" t="s">
        <v>80</v>
      </c>
      <c r="B109" s="55" t="s">
        <v>153</v>
      </c>
      <c r="C109" s="55">
        <f t="shared" si="2"/>
        <v>1</v>
      </c>
      <c r="D109" s="55"/>
      <c r="E109" s="55"/>
      <c r="F109" s="55">
        <v>10</v>
      </c>
      <c r="G109" s="55"/>
      <c r="H109" s="55"/>
    </row>
    <row r="110" spans="1:8" ht="17.25" hidden="1" customHeight="1" outlineLevel="2" x14ac:dyDescent="0.2">
      <c r="A110" s="59" t="s">
        <v>211</v>
      </c>
      <c r="B110" s="55" t="s">
        <v>154</v>
      </c>
      <c r="C110" s="55">
        <f t="shared" si="2"/>
        <v>1</v>
      </c>
      <c r="D110" s="55"/>
      <c r="E110" s="55"/>
      <c r="F110" s="55">
        <v>10</v>
      </c>
      <c r="G110" s="55"/>
      <c r="H110" s="55"/>
    </row>
    <row r="111" spans="1:8" ht="17.25" hidden="1" customHeight="1" outlineLevel="2" x14ac:dyDescent="0.2">
      <c r="A111" s="59" t="s">
        <v>212</v>
      </c>
      <c r="B111" s="55" t="s">
        <v>155</v>
      </c>
      <c r="C111" s="55">
        <f t="shared" si="2"/>
        <v>0.5</v>
      </c>
      <c r="D111" s="55"/>
      <c r="E111" s="55"/>
      <c r="F111" s="55">
        <v>5</v>
      </c>
      <c r="G111" s="55"/>
      <c r="H111" s="55"/>
    </row>
    <row r="112" spans="1:8" ht="17.25" hidden="1" customHeight="1" outlineLevel="2" x14ac:dyDescent="0.2">
      <c r="A112" s="59" t="s">
        <v>213</v>
      </c>
      <c r="B112" s="55" t="s">
        <v>156</v>
      </c>
      <c r="C112" s="55">
        <f t="shared" si="2"/>
        <v>1.5</v>
      </c>
      <c r="D112" s="55"/>
      <c r="E112" s="55"/>
      <c r="F112" s="55">
        <v>15</v>
      </c>
      <c r="G112" s="55"/>
      <c r="H112" s="55"/>
    </row>
    <row r="113" spans="1:8" ht="17.25" hidden="1" customHeight="1" outlineLevel="2" x14ac:dyDescent="0.2">
      <c r="A113" s="59" t="s">
        <v>214</v>
      </c>
      <c r="B113" s="55" t="s">
        <v>157</v>
      </c>
      <c r="C113" s="55">
        <f t="shared" si="2"/>
        <v>1</v>
      </c>
      <c r="D113" s="55"/>
      <c r="E113" s="55"/>
      <c r="F113" s="55">
        <v>10</v>
      </c>
      <c r="G113" s="55"/>
      <c r="H113" s="55"/>
    </row>
    <row r="114" spans="1:8" ht="17.25" hidden="1" customHeight="1" outlineLevel="2" x14ac:dyDescent="0.2">
      <c r="A114" s="59" t="s">
        <v>215</v>
      </c>
      <c r="B114" s="55" t="s">
        <v>158</v>
      </c>
      <c r="C114" s="55">
        <f t="shared" si="2"/>
        <v>0.5</v>
      </c>
      <c r="D114" s="55"/>
      <c r="E114" s="55"/>
      <c r="F114" s="55">
        <v>5</v>
      </c>
      <c r="G114" s="55"/>
      <c r="H114" s="55"/>
    </row>
    <row r="115" spans="1:8" ht="17.25" hidden="1" customHeight="1" outlineLevel="2" x14ac:dyDescent="0.2">
      <c r="A115" s="59" t="s">
        <v>216</v>
      </c>
      <c r="B115" s="55" t="s">
        <v>159</v>
      </c>
      <c r="C115" s="55">
        <f t="shared" si="2"/>
        <v>0.5</v>
      </c>
      <c r="D115" s="55"/>
      <c r="E115" s="55"/>
      <c r="F115" s="55">
        <v>5</v>
      </c>
      <c r="G115" s="55"/>
      <c r="H115" s="55"/>
    </row>
  </sheetData>
  <mergeCells count="8">
    <mergeCell ref="A1:A7"/>
    <mergeCell ref="C8:H9"/>
    <mergeCell ref="B8:B9"/>
    <mergeCell ref="D10:H10"/>
    <mergeCell ref="C1:H7"/>
    <mergeCell ref="B1:B3"/>
    <mergeCell ref="B4:B6"/>
    <mergeCell ref="C10:C11"/>
  </mergeCells>
  <phoneticPr fontId="9" type="noConversion"/>
  <printOptions horizontalCentered="1"/>
  <pageMargins left="0.5" right="0.5" top="0.4" bottom="0.4" header="0" footer="0"/>
  <pageSetup paperSize="8" scale="57" fitToHeight="2" orientation="portrait" r:id="rId1"/>
  <headerFooter differentOddEven="1" alignWithMargins="0">
    <oddHeader xml:space="preserve">&amp;R
Page &amp;P+2 of  &amp;N+2                                     
  </oddHeader>
  </headerFooter>
  <rowBreaks count="1" manualBreakCount="1">
    <brk id="52" max="7" man="1"/>
  </rowBreaks>
  <ignoredErrors>
    <ignoredError sqref="C48 C53 C74" formula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20481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Visio.Drawing.11" shapeId="2048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688B9-DABC-4807-BD58-1F54AB1A2BBE}">
  <sheetPr>
    <outlinePr summaryBelow="0" summaryRight="0"/>
  </sheetPr>
  <dimension ref="A1:L573"/>
  <sheetViews>
    <sheetView view="pageBreakPreview" zoomScale="78" zoomScaleNormal="100" zoomScaleSheetLayoutView="78" workbookViewId="0">
      <selection activeCell="C59" sqref="C59"/>
    </sheetView>
  </sheetViews>
  <sheetFormatPr defaultRowHeight="12.75" outlineLevelRow="6" x14ac:dyDescent="0.2"/>
  <cols>
    <col min="2" max="2" width="25.5" customWidth="1"/>
    <col min="3" max="3" width="115.83203125" customWidth="1"/>
    <col min="4" max="4" width="22.6640625" customWidth="1"/>
    <col min="5" max="11" width="10.83203125" customWidth="1"/>
    <col min="12" max="12" width="31" customWidth="1"/>
  </cols>
  <sheetData>
    <row r="1" spans="1:12" ht="30" customHeight="1" x14ac:dyDescent="0.2">
      <c r="B1" s="356"/>
      <c r="C1" s="387" t="s">
        <v>35</v>
      </c>
      <c r="D1" s="372"/>
      <c r="E1" s="373"/>
      <c r="F1" s="373"/>
      <c r="G1" s="373"/>
      <c r="H1" s="373"/>
      <c r="I1" s="373"/>
      <c r="J1" s="373"/>
      <c r="K1" s="374"/>
    </row>
    <row r="2" spans="1:12" ht="30" customHeight="1" x14ac:dyDescent="0.2">
      <c r="B2" s="356"/>
      <c r="C2" s="388"/>
      <c r="D2" s="375"/>
      <c r="E2" s="376"/>
      <c r="F2" s="376"/>
      <c r="G2" s="376"/>
      <c r="H2" s="376"/>
      <c r="I2" s="376"/>
      <c r="J2" s="376"/>
      <c r="K2" s="377"/>
    </row>
    <row r="3" spans="1:12" ht="30" customHeight="1" x14ac:dyDescent="0.2">
      <c r="B3" s="356"/>
      <c r="C3" s="388"/>
      <c r="D3" s="375"/>
      <c r="E3" s="376"/>
      <c r="F3" s="376"/>
      <c r="G3" s="376"/>
      <c r="H3" s="376"/>
      <c r="I3" s="376"/>
      <c r="J3" s="376"/>
      <c r="K3" s="377"/>
    </row>
    <row r="4" spans="1:12" ht="12.75" customHeight="1" x14ac:dyDescent="0.2">
      <c r="B4" s="356"/>
      <c r="C4" s="389" t="s">
        <v>905</v>
      </c>
      <c r="D4" s="375"/>
      <c r="E4" s="376"/>
      <c r="F4" s="376"/>
      <c r="G4" s="376"/>
      <c r="H4" s="376"/>
      <c r="I4" s="376"/>
      <c r="J4" s="376"/>
      <c r="K4" s="377"/>
    </row>
    <row r="5" spans="1:12" ht="12.75" customHeight="1" x14ac:dyDescent="0.2">
      <c r="B5" s="356"/>
      <c r="C5" s="390"/>
      <c r="D5" s="375"/>
      <c r="E5" s="376"/>
      <c r="F5" s="376"/>
      <c r="G5" s="376"/>
      <c r="H5" s="376"/>
      <c r="I5" s="376"/>
      <c r="J5" s="376"/>
      <c r="K5" s="377"/>
    </row>
    <row r="6" spans="1:12" ht="44.25" customHeight="1" x14ac:dyDescent="0.2">
      <c r="B6" s="356"/>
      <c r="C6" s="391"/>
      <c r="D6" s="375"/>
      <c r="E6" s="376"/>
      <c r="F6" s="376"/>
      <c r="G6" s="376"/>
      <c r="H6" s="376"/>
      <c r="I6" s="376"/>
      <c r="J6" s="376"/>
      <c r="K6" s="377"/>
    </row>
    <row r="7" spans="1:12" ht="27" x14ac:dyDescent="0.2">
      <c r="B7" s="356"/>
      <c r="C7" s="128" t="s">
        <v>45</v>
      </c>
      <c r="D7" s="378"/>
      <c r="E7" s="379"/>
      <c r="F7" s="379"/>
      <c r="G7" s="379"/>
      <c r="H7" s="379"/>
      <c r="I7" s="379"/>
      <c r="J7" s="379"/>
      <c r="K7" s="380"/>
    </row>
    <row r="8" spans="1:12" ht="27" customHeight="1" x14ac:dyDescent="0.2">
      <c r="B8" s="129" t="s">
        <v>9</v>
      </c>
      <c r="C8" s="392" t="s">
        <v>903</v>
      </c>
      <c r="D8" s="381" t="s">
        <v>929</v>
      </c>
      <c r="E8" s="382"/>
      <c r="F8" s="382"/>
      <c r="G8" s="382"/>
      <c r="H8" s="382"/>
      <c r="I8" s="382"/>
      <c r="J8" s="382"/>
      <c r="K8" s="383"/>
    </row>
    <row r="9" spans="1:12" ht="42" customHeight="1" x14ac:dyDescent="0.2">
      <c r="B9" s="132" t="s">
        <v>919</v>
      </c>
      <c r="C9" s="393"/>
      <c r="D9" s="384" t="s">
        <v>82</v>
      </c>
      <c r="E9" s="87"/>
      <c r="F9" s="79"/>
      <c r="G9" s="80"/>
      <c r="H9" s="81"/>
      <c r="I9" s="82"/>
      <c r="J9" s="83"/>
      <c r="K9" s="84"/>
    </row>
    <row r="10" spans="1:12" ht="20.25" customHeight="1" x14ac:dyDescent="0.2">
      <c r="B10" s="395" t="s">
        <v>46</v>
      </c>
      <c r="C10" s="394" t="s">
        <v>250</v>
      </c>
      <c r="D10" s="385"/>
      <c r="E10" s="370" t="s">
        <v>88</v>
      </c>
      <c r="F10" s="370"/>
      <c r="G10" s="370"/>
      <c r="H10" s="370"/>
      <c r="I10" s="370"/>
      <c r="J10" s="370"/>
      <c r="K10" s="371"/>
    </row>
    <row r="11" spans="1:12" ht="69" customHeight="1" x14ac:dyDescent="0.2">
      <c r="B11" s="396"/>
      <c r="C11" s="371"/>
      <c r="D11" s="386"/>
      <c r="E11" s="85" t="s">
        <v>83</v>
      </c>
      <c r="F11" s="86" t="s">
        <v>84</v>
      </c>
      <c r="G11" s="86" t="s">
        <v>85</v>
      </c>
      <c r="H11" s="86" t="s">
        <v>86</v>
      </c>
      <c r="I11" s="86" t="s">
        <v>87</v>
      </c>
      <c r="J11" s="86" t="s">
        <v>807</v>
      </c>
      <c r="K11" s="86" t="s">
        <v>808</v>
      </c>
    </row>
    <row r="12" spans="1:12" ht="30" customHeight="1" x14ac:dyDescent="0.2">
      <c r="A12">
        <v>1</v>
      </c>
      <c r="B12" s="142">
        <v>1</v>
      </c>
      <c r="C12" s="120" t="s">
        <v>251</v>
      </c>
      <c r="D12" s="111">
        <f>D13+D14+D15+D16+D59+D76+D294+D341+D568</f>
        <v>1</v>
      </c>
      <c r="E12" s="108">
        <v>1</v>
      </c>
      <c r="F12" s="93"/>
      <c r="G12" s="93"/>
      <c r="H12" s="93"/>
      <c r="I12" s="93"/>
      <c r="J12" s="93"/>
      <c r="K12" s="94"/>
      <c r="L12" s="107">
        <f>D12*1000000000</f>
        <v>1000000000</v>
      </c>
    </row>
    <row r="13" spans="1:12" ht="30" customHeight="1" outlineLevel="1" x14ac:dyDescent="0.2">
      <c r="A13">
        <v>2</v>
      </c>
      <c r="B13" s="134">
        <v>1.1000000000000001</v>
      </c>
      <c r="C13" s="121" t="s">
        <v>252</v>
      </c>
      <c r="D13" s="112">
        <v>0</v>
      </c>
      <c r="E13" s="109"/>
      <c r="F13" s="95"/>
      <c r="G13" s="95"/>
      <c r="H13" s="95"/>
      <c r="I13" s="95"/>
      <c r="J13" s="95"/>
      <c r="K13" s="96"/>
      <c r="L13" s="88">
        <f t="shared" ref="L13:L80" si="0">D13*1000000000</f>
        <v>0</v>
      </c>
    </row>
    <row r="14" spans="1:12" ht="30" customHeight="1" outlineLevel="1" x14ac:dyDescent="0.2">
      <c r="A14">
        <v>3</v>
      </c>
      <c r="B14" s="134">
        <v>1.2</v>
      </c>
      <c r="C14" s="121" t="s">
        <v>253</v>
      </c>
      <c r="D14" s="112">
        <v>0</v>
      </c>
      <c r="E14" s="109"/>
      <c r="F14" s="95"/>
      <c r="G14" s="95"/>
      <c r="H14" s="95"/>
      <c r="I14" s="95"/>
      <c r="J14" s="95"/>
      <c r="K14" s="96"/>
      <c r="L14" s="88">
        <f t="shared" si="0"/>
        <v>0</v>
      </c>
    </row>
    <row r="15" spans="1:12" ht="30" customHeight="1" outlineLevel="1" x14ac:dyDescent="0.2">
      <c r="A15">
        <v>4</v>
      </c>
      <c r="B15" s="134">
        <v>1.3</v>
      </c>
      <c r="C15" s="121" t="s">
        <v>254</v>
      </c>
      <c r="D15" s="112">
        <v>0</v>
      </c>
      <c r="E15" s="109"/>
      <c r="F15" s="95"/>
      <c r="G15" s="95"/>
      <c r="H15" s="95"/>
      <c r="I15" s="95"/>
      <c r="J15" s="95"/>
      <c r="K15" s="96"/>
      <c r="L15" s="88">
        <f t="shared" si="0"/>
        <v>0</v>
      </c>
    </row>
    <row r="16" spans="1:12" ht="30" customHeight="1" outlineLevel="1" collapsed="1" x14ac:dyDescent="0.2">
      <c r="A16">
        <v>5</v>
      </c>
      <c r="B16" s="134">
        <v>1.4</v>
      </c>
      <c r="C16" s="121" t="s">
        <v>255</v>
      </c>
      <c r="D16" s="112">
        <v>0.1</v>
      </c>
      <c r="E16" s="109"/>
      <c r="F16" s="97">
        <v>0.1</v>
      </c>
      <c r="G16" s="95"/>
      <c r="H16" s="95"/>
      <c r="I16" s="95"/>
      <c r="J16" s="95"/>
      <c r="K16" s="96"/>
      <c r="L16" s="88">
        <f t="shared" si="0"/>
        <v>100000000</v>
      </c>
    </row>
    <row r="17" spans="1:12" ht="30" hidden="1" customHeight="1" outlineLevel="2" x14ac:dyDescent="0.2">
      <c r="A17">
        <v>6</v>
      </c>
      <c r="B17" s="135" t="s">
        <v>69</v>
      </c>
      <c r="C17" s="122" t="s">
        <v>256</v>
      </c>
      <c r="D17" s="118">
        <f>G17*$F$16</f>
        <v>2.5000000000000001E-2</v>
      </c>
      <c r="E17" s="95"/>
      <c r="F17" s="99"/>
      <c r="G17" s="118">
        <v>0.25</v>
      </c>
      <c r="H17" s="99"/>
      <c r="I17" s="99"/>
      <c r="J17" s="99"/>
      <c r="K17" s="100"/>
      <c r="L17" s="88">
        <f t="shared" si="0"/>
        <v>25000000</v>
      </c>
    </row>
    <row r="18" spans="1:12" ht="30" hidden="1" customHeight="1" outlineLevel="3" x14ac:dyDescent="0.2">
      <c r="A18">
        <v>7</v>
      </c>
      <c r="B18" s="136" t="s">
        <v>70</v>
      </c>
      <c r="C18" s="123" t="s">
        <v>257</v>
      </c>
      <c r="D18" s="114">
        <f>H18*$D$17</f>
        <v>4.1666666666666666E-3</v>
      </c>
      <c r="E18" s="109"/>
      <c r="F18" s="99"/>
      <c r="G18" s="99"/>
      <c r="H18" s="101">
        <f>100%/6</f>
        <v>0.16666666666666666</v>
      </c>
      <c r="I18" s="99"/>
      <c r="J18" s="99"/>
      <c r="K18" s="100"/>
      <c r="L18" s="88">
        <f t="shared" si="0"/>
        <v>4166666.6666666665</v>
      </c>
    </row>
    <row r="19" spans="1:12" ht="30" hidden="1" customHeight="1" outlineLevel="3" x14ac:dyDescent="0.2">
      <c r="A19">
        <v>8</v>
      </c>
      <c r="B19" s="136" t="s">
        <v>71</v>
      </c>
      <c r="C19" s="123" t="s">
        <v>258</v>
      </c>
      <c r="D19" s="114">
        <f t="shared" ref="D19:D23" si="1">H19*$D$17</f>
        <v>4.1666666666666666E-3</v>
      </c>
      <c r="E19" s="109"/>
      <c r="F19" s="99"/>
      <c r="G19" s="99"/>
      <c r="H19" s="101">
        <f t="shared" ref="H19:H23" si="2">100%/6</f>
        <v>0.16666666666666666</v>
      </c>
      <c r="I19" s="99"/>
      <c r="J19" s="99"/>
      <c r="K19" s="100"/>
      <c r="L19" s="88">
        <f t="shared" si="0"/>
        <v>4166666.6666666665</v>
      </c>
    </row>
    <row r="20" spans="1:12" ht="30" hidden="1" customHeight="1" outlineLevel="3" x14ac:dyDescent="0.2">
      <c r="A20">
        <v>9</v>
      </c>
      <c r="B20" s="136" t="s">
        <v>72</v>
      </c>
      <c r="C20" s="123" t="s">
        <v>259</v>
      </c>
      <c r="D20" s="114">
        <f t="shared" si="1"/>
        <v>4.1666666666666666E-3</v>
      </c>
      <c r="E20" s="109"/>
      <c r="F20" s="99"/>
      <c r="G20" s="99"/>
      <c r="H20" s="101">
        <f t="shared" si="2"/>
        <v>0.16666666666666666</v>
      </c>
      <c r="I20" s="99"/>
      <c r="J20" s="99"/>
      <c r="K20" s="100"/>
      <c r="L20" s="88">
        <f t="shared" si="0"/>
        <v>4166666.6666666665</v>
      </c>
    </row>
    <row r="21" spans="1:12" ht="30" hidden="1" customHeight="1" outlineLevel="3" x14ac:dyDescent="0.2">
      <c r="A21">
        <v>10</v>
      </c>
      <c r="B21" s="136" t="s">
        <v>260</v>
      </c>
      <c r="C21" s="123" t="s">
        <v>261</v>
      </c>
      <c r="D21" s="114">
        <f t="shared" si="1"/>
        <v>4.1666666666666666E-3</v>
      </c>
      <c r="E21" s="109"/>
      <c r="F21" s="99"/>
      <c r="G21" s="99"/>
      <c r="H21" s="101">
        <f t="shared" si="2"/>
        <v>0.16666666666666666</v>
      </c>
      <c r="I21" s="99"/>
      <c r="J21" s="99"/>
      <c r="K21" s="100"/>
      <c r="L21" s="88">
        <f t="shared" si="0"/>
        <v>4166666.6666666665</v>
      </c>
    </row>
    <row r="22" spans="1:12" ht="30" hidden="1" customHeight="1" outlineLevel="3" x14ac:dyDescent="0.2">
      <c r="A22">
        <v>11</v>
      </c>
      <c r="B22" s="136" t="s">
        <v>262</v>
      </c>
      <c r="C22" s="123" t="s">
        <v>263</v>
      </c>
      <c r="D22" s="114">
        <f t="shared" si="1"/>
        <v>4.1666666666666666E-3</v>
      </c>
      <c r="E22" s="109"/>
      <c r="F22" s="99"/>
      <c r="G22" s="99"/>
      <c r="H22" s="101">
        <f t="shared" si="2"/>
        <v>0.16666666666666666</v>
      </c>
      <c r="I22" s="99"/>
      <c r="J22" s="99"/>
      <c r="K22" s="100"/>
      <c r="L22" s="88">
        <f t="shared" si="0"/>
        <v>4166666.6666666665</v>
      </c>
    </row>
    <row r="23" spans="1:12" ht="30" hidden="1" customHeight="1" outlineLevel="3" x14ac:dyDescent="0.2">
      <c r="A23">
        <v>12</v>
      </c>
      <c r="B23" s="136" t="s">
        <v>264</v>
      </c>
      <c r="C23" s="123" t="s">
        <v>265</v>
      </c>
      <c r="D23" s="114">
        <f t="shared" si="1"/>
        <v>4.1666666666666666E-3</v>
      </c>
      <c r="E23" s="109"/>
      <c r="F23" s="99"/>
      <c r="G23" s="99"/>
      <c r="H23" s="101">
        <f t="shared" si="2"/>
        <v>0.16666666666666666</v>
      </c>
      <c r="I23" s="99"/>
      <c r="J23" s="99"/>
      <c r="K23" s="100"/>
      <c r="L23" s="88">
        <f t="shared" si="0"/>
        <v>4166666.6666666665</v>
      </c>
    </row>
    <row r="24" spans="1:12" ht="30" hidden="1" customHeight="1" outlineLevel="2" x14ac:dyDescent="0.2">
      <c r="A24">
        <v>13</v>
      </c>
      <c r="B24" s="135" t="s">
        <v>73</v>
      </c>
      <c r="C24" s="124" t="s">
        <v>266</v>
      </c>
      <c r="D24" s="113">
        <f>G24*$F$16</f>
        <v>2.5000000000000001E-2</v>
      </c>
      <c r="E24" s="109"/>
      <c r="F24" s="99"/>
      <c r="G24" s="98">
        <v>0.25</v>
      </c>
      <c r="H24" s="99"/>
      <c r="I24" s="99"/>
      <c r="J24" s="99"/>
      <c r="K24" s="100"/>
      <c r="L24" s="88">
        <f t="shared" si="0"/>
        <v>25000000</v>
      </c>
    </row>
    <row r="25" spans="1:12" ht="30" hidden="1" customHeight="1" outlineLevel="3" x14ac:dyDescent="0.2">
      <c r="A25">
        <v>14</v>
      </c>
      <c r="B25" s="136" t="s">
        <v>74</v>
      </c>
      <c r="C25" s="123" t="s">
        <v>267</v>
      </c>
      <c r="D25" s="114">
        <f>H25*$D$24</f>
        <v>3.1250000000000002E-3</v>
      </c>
      <c r="E25" s="109"/>
      <c r="F25" s="99"/>
      <c r="G25" s="99"/>
      <c r="H25" s="101">
        <f>100%/8</f>
        <v>0.125</v>
      </c>
      <c r="I25" s="99"/>
      <c r="J25" s="99"/>
      <c r="K25" s="100"/>
      <c r="L25" s="88">
        <f t="shared" si="0"/>
        <v>3125000</v>
      </c>
    </row>
    <row r="26" spans="1:12" ht="30" hidden="1" customHeight="1" outlineLevel="4" x14ac:dyDescent="0.2">
      <c r="A26">
        <v>15</v>
      </c>
      <c r="B26" s="137" t="s">
        <v>897</v>
      </c>
      <c r="C26" s="125" t="s">
        <v>893</v>
      </c>
      <c r="D26" s="115">
        <f>I26*$D$25</f>
        <v>3.1250000000000006E-4</v>
      </c>
      <c r="E26" s="109"/>
      <c r="F26" s="99"/>
      <c r="G26" s="99"/>
      <c r="H26" s="99"/>
      <c r="I26" s="102">
        <v>0.1</v>
      </c>
      <c r="J26" s="99"/>
      <c r="K26" s="100"/>
      <c r="L26" s="88">
        <f t="shared" si="0"/>
        <v>312500.00000000006</v>
      </c>
    </row>
    <row r="27" spans="1:12" ht="30" hidden="1" customHeight="1" outlineLevel="4" x14ac:dyDescent="0.2">
      <c r="A27">
        <v>16</v>
      </c>
      <c r="B27" s="137" t="s">
        <v>898</v>
      </c>
      <c r="C27" s="125" t="s">
        <v>894</v>
      </c>
      <c r="D27" s="115">
        <f t="shared" ref="D27:D29" si="3">I27*$D$25</f>
        <v>2.3437500000000003E-3</v>
      </c>
      <c r="E27" s="109"/>
      <c r="F27" s="99"/>
      <c r="G27" s="99"/>
      <c r="H27" s="99"/>
      <c r="I27" s="102">
        <v>0.75</v>
      </c>
      <c r="J27" s="99"/>
      <c r="K27" s="100"/>
      <c r="L27" s="88">
        <f t="shared" si="0"/>
        <v>2343750.0000000005</v>
      </c>
    </row>
    <row r="28" spans="1:12" ht="30" hidden="1" customHeight="1" outlineLevel="4" x14ac:dyDescent="0.2">
      <c r="A28">
        <v>17</v>
      </c>
      <c r="B28" s="137" t="s">
        <v>899</v>
      </c>
      <c r="C28" s="125" t="s">
        <v>895</v>
      </c>
      <c r="D28" s="115">
        <f t="shared" si="3"/>
        <v>1.5625000000000003E-4</v>
      </c>
      <c r="E28" s="109"/>
      <c r="F28" s="99"/>
      <c r="G28" s="99"/>
      <c r="H28" s="99"/>
      <c r="I28" s="102">
        <v>0.05</v>
      </c>
      <c r="J28" s="99"/>
      <c r="K28" s="100"/>
      <c r="L28" s="88">
        <f t="shared" si="0"/>
        <v>156250.00000000003</v>
      </c>
    </row>
    <row r="29" spans="1:12" ht="30" hidden="1" customHeight="1" outlineLevel="4" x14ac:dyDescent="0.2">
      <c r="A29">
        <v>18</v>
      </c>
      <c r="B29" s="137" t="s">
        <v>900</v>
      </c>
      <c r="C29" s="125" t="s">
        <v>896</v>
      </c>
      <c r="D29" s="115">
        <f t="shared" si="3"/>
        <v>3.1250000000000006E-4</v>
      </c>
      <c r="E29" s="109"/>
      <c r="F29" s="99"/>
      <c r="G29" s="99"/>
      <c r="H29" s="99"/>
      <c r="I29" s="102">
        <v>0.1</v>
      </c>
      <c r="J29" s="99"/>
      <c r="K29" s="100"/>
      <c r="L29" s="88">
        <f t="shared" si="0"/>
        <v>312500.00000000006</v>
      </c>
    </row>
    <row r="30" spans="1:12" ht="30" hidden="1" customHeight="1" outlineLevel="3" x14ac:dyDescent="0.2">
      <c r="A30">
        <v>19</v>
      </c>
      <c r="B30" s="136" t="s">
        <v>75</v>
      </c>
      <c r="C30" s="123" t="s">
        <v>268</v>
      </c>
      <c r="D30" s="114">
        <f t="shared" ref="D30:D36" si="4">H30*$D$24</f>
        <v>3.1250000000000002E-3</v>
      </c>
      <c r="E30" s="109"/>
      <c r="F30" s="99"/>
      <c r="G30" s="99"/>
      <c r="H30" s="101">
        <f t="shared" ref="H30:H36" si="5">100%/8</f>
        <v>0.125</v>
      </c>
      <c r="I30" s="99"/>
      <c r="J30" s="99"/>
      <c r="K30" s="100"/>
      <c r="L30" s="88">
        <f t="shared" si="0"/>
        <v>3125000</v>
      </c>
    </row>
    <row r="31" spans="1:12" ht="30" hidden="1" customHeight="1" outlineLevel="3" x14ac:dyDescent="0.2">
      <c r="A31">
        <v>20</v>
      </c>
      <c r="B31" s="136" t="s">
        <v>76</v>
      </c>
      <c r="C31" s="123" t="s">
        <v>269</v>
      </c>
      <c r="D31" s="114">
        <f t="shared" si="4"/>
        <v>3.1250000000000002E-3</v>
      </c>
      <c r="E31" s="109"/>
      <c r="F31" s="99"/>
      <c r="G31" s="99"/>
      <c r="H31" s="101">
        <f t="shared" si="5"/>
        <v>0.125</v>
      </c>
      <c r="I31" s="99"/>
      <c r="J31" s="99"/>
      <c r="K31" s="100"/>
      <c r="L31" s="88">
        <f t="shared" si="0"/>
        <v>3125000</v>
      </c>
    </row>
    <row r="32" spans="1:12" ht="30" hidden="1" customHeight="1" outlineLevel="3" x14ac:dyDescent="0.2">
      <c r="A32">
        <v>21</v>
      </c>
      <c r="B32" s="136" t="s">
        <v>160</v>
      </c>
      <c r="C32" s="123" t="s">
        <v>270</v>
      </c>
      <c r="D32" s="114">
        <f t="shared" si="4"/>
        <v>3.1250000000000002E-3</v>
      </c>
      <c r="E32" s="109"/>
      <c r="F32" s="99"/>
      <c r="G32" s="99"/>
      <c r="H32" s="101">
        <f t="shared" si="5"/>
        <v>0.125</v>
      </c>
      <c r="I32" s="99"/>
      <c r="J32" s="99"/>
      <c r="K32" s="100"/>
      <c r="L32" s="88">
        <f t="shared" si="0"/>
        <v>3125000</v>
      </c>
    </row>
    <row r="33" spans="1:12" ht="30" hidden="1" customHeight="1" outlineLevel="3" x14ac:dyDescent="0.2">
      <c r="A33">
        <v>22</v>
      </c>
      <c r="B33" s="136" t="s">
        <v>161</v>
      </c>
      <c r="C33" s="123" t="s">
        <v>271</v>
      </c>
      <c r="D33" s="114">
        <f t="shared" si="4"/>
        <v>3.1250000000000002E-3</v>
      </c>
      <c r="E33" s="109"/>
      <c r="F33" s="99"/>
      <c r="G33" s="99"/>
      <c r="H33" s="101">
        <f t="shared" si="5"/>
        <v>0.125</v>
      </c>
      <c r="I33" s="99"/>
      <c r="J33" s="99"/>
      <c r="K33" s="100"/>
      <c r="L33" s="88">
        <f t="shared" si="0"/>
        <v>3125000</v>
      </c>
    </row>
    <row r="34" spans="1:12" ht="30" hidden="1" customHeight="1" outlineLevel="3" x14ac:dyDescent="0.2">
      <c r="A34">
        <v>23</v>
      </c>
      <c r="B34" s="136" t="s">
        <v>272</v>
      </c>
      <c r="C34" s="123" t="s">
        <v>273</v>
      </c>
      <c r="D34" s="114">
        <f t="shared" si="4"/>
        <v>3.1250000000000002E-3</v>
      </c>
      <c r="E34" s="109"/>
      <c r="F34" s="99"/>
      <c r="G34" s="99"/>
      <c r="H34" s="101">
        <f t="shared" si="5"/>
        <v>0.125</v>
      </c>
      <c r="I34" s="99"/>
      <c r="J34" s="99"/>
      <c r="K34" s="100"/>
      <c r="L34" s="88">
        <f t="shared" si="0"/>
        <v>3125000</v>
      </c>
    </row>
    <row r="35" spans="1:12" ht="30" hidden="1" customHeight="1" outlineLevel="3" x14ac:dyDescent="0.2">
      <c r="A35">
        <v>24</v>
      </c>
      <c r="B35" s="136" t="s">
        <v>274</v>
      </c>
      <c r="C35" s="123" t="s">
        <v>275</v>
      </c>
      <c r="D35" s="114">
        <f t="shared" si="4"/>
        <v>3.1250000000000002E-3</v>
      </c>
      <c r="E35" s="109"/>
      <c r="F35" s="99"/>
      <c r="G35" s="99"/>
      <c r="H35" s="101">
        <f t="shared" si="5"/>
        <v>0.125</v>
      </c>
      <c r="I35" s="99"/>
      <c r="J35" s="99"/>
      <c r="K35" s="100"/>
      <c r="L35" s="88">
        <f t="shared" si="0"/>
        <v>3125000</v>
      </c>
    </row>
    <row r="36" spans="1:12" ht="30" hidden="1" customHeight="1" outlineLevel="3" x14ac:dyDescent="0.2">
      <c r="A36">
        <v>25</v>
      </c>
      <c r="B36" s="136" t="s">
        <v>276</v>
      </c>
      <c r="C36" s="123" t="s">
        <v>277</v>
      </c>
      <c r="D36" s="114">
        <f t="shared" si="4"/>
        <v>3.1250000000000002E-3</v>
      </c>
      <c r="E36" s="109"/>
      <c r="F36" s="99"/>
      <c r="G36" s="99"/>
      <c r="H36" s="101">
        <f t="shared" si="5"/>
        <v>0.125</v>
      </c>
      <c r="I36" s="99"/>
      <c r="J36" s="99"/>
      <c r="K36" s="100"/>
      <c r="L36" s="88">
        <f t="shared" si="0"/>
        <v>3125000</v>
      </c>
    </row>
    <row r="37" spans="1:12" ht="30" hidden="1" customHeight="1" outlineLevel="2" x14ac:dyDescent="0.2">
      <c r="A37">
        <v>26</v>
      </c>
      <c r="B37" s="135" t="s">
        <v>162</v>
      </c>
      <c r="C37" s="124" t="s">
        <v>278</v>
      </c>
      <c r="D37" s="113">
        <f>G37*$F$16</f>
        <v>0.03</v>
      </c>
      <c r="E37" s="109"/>
      <c r="F37" s="99"/>
      <c r="G37" s="98">
        <v>0.3</v>
      </c>
      <c r="H37" s="99"/>
      <c r="I37" s="99"/>
      <c r="J37" s="99"/>
      <c r="K37" s="100"/>
      <c r="L37" s="88">
        <f t="shared" si="0"/>
        <v>30000000</v>
      </c>
    </row>
    <row r="38" spans="1:12" ht="30" hidden="1" customHeight="1" outlineLevel="3" x14ac:dyDescent="0.2">
      <c r="A38">
        <v>27</v>
      </c>
      <c r="B38" s="136" t="s">
        <v>163</v>
      </c>
      <c r="C38" s="123" t="s">
        <v>279</v>
      </c>
      <c r="D38" s="114">
        <f>H38*$D$37</f>
        <v>1.6289592760180996E-3</v>
      </c>
      <c r="E38" s="109"/>
      <c r="F38" s="99"/>
      <c r="G38" s="99"/>
      <c r="H38" s="101">
        <f>'مشخصات پروژه'!D4</f>
        <v>5.4298642533936653E-2</v>
      </c>
      <c r="I38" s="99"/>
      <c r="J38" s="99"/>
      <c r="K38" s="100"/>
      <c r="L38" s="88">
        <f t="shared" si="0"/>
        <v>1628959.2760180996</v>
      </c>
    </row>
    <row r="39" spans="1:12" ht="30" hidden="1" customHeight="1" outlineLevel="4" x14ac:dyDescent="0.2">
      <c r="A39">
        <v>28</v>
      </c>
      <c r="B39" s="137" t="s">
        <v>280</v>
      </c>
      <c r="C39" s="125" t="s">
        <v>281</v>
      </c>
      <c r="D39" s="115">
        <f>I39*D38</f>
        <v>1.6289592760180996E-3</v>
      </c>
      <c r="E39" s="109"/>
      <c r="F39" s="99"/>
      <c r="G39" s="99"/>
      <c r="H39" s="99"/>
      <c r="I39" s="102">
        <v>1</v>
      </c>
      <c r="J39" s="99"/>
      <c r="K39" s="100"/>
      <c r="L39" s="88">
        <f t="shared" si="0"/>
        <v>1628959.2760180996</v>
      </c>
    </row>
    <row r="40" spans="1:12" ht="30" hidden="1" customHeight="1" outlineLevel="3" x14ac:dyDescent="0.2">
      <c r="A40">
        <v>29</v>
      </c>
      <c r="B40" s="136" t="s">
        <v>164</v>
      </c>
      <c r="C40" s="123" t="s">
        <v>282</v>
      </c>
      <c r="D40" s="114">
        <f>H40*$D$37</f>
        <v>2.3076923076923079E-3</v>
      </c>
      <c r="E40" s="109"/>
      <c r="F40" s="99"/>
      <c r="G40" s="99"/>
      <c r="H40" s="101">
        <f>'مشخصات پروژه'!D5</f>
        <v>7.6923076923076927E-2</v>
      </c>
      <c r="I40" s="99"/>
      <c r="J40" s="99"/>
      <c r="K40" s="100"/>
      <c r="L40" s="88">
        <f t="shared" si="0"/>
        <v>2307692.307692308</v>
      </c>
    </row>
    <row r="41" spans="1:12" ht="30" hidden="1" customHeight="1" outlineLevel="4" x14ac:dyDescent="0.2">
      <c r="A41">
        <v>30</v>
      </c>
      <c r="B41" s="137" t="s">
        <v>283</v>
      </c>
      <c r="C41" s="125" t="s">
        <v>284</v>
      </c>
      <c r="D41" s="115">
        <f>I41*$D$40</f>
        <v>1.153846153846154E-3</v>
      </c>
      <c r="E41" s="109"/>
      <c r="F41" s="99"/>
      <c r="G41" s="99"/>
      <c r="H41" s="99"/>
      <c r="I41" s="102">
        <v>0.5</v>
      </c>
      <c r="J41" s="99"/>
      <c r="K41" s="100"/>
      <c r="L41" s="88">
        <f t="shared" si="0"/>
        <v>1153846.153846154</v>
      </c>
    </row>
    <row r="42" spans="1:12" ht="30" hidden="1" customHeight="1" outlineLevel="4" x14ac:dyDescent="0.2">
      <c r="A42">
        <v>31</v>
      </c>
      <c r="B42" s="137" t="s">
        <v>285</v>
      </c>
      <c r="C42" s="125" t="s">
        <v>286</v>
      </c>
      <c r="D42" s="115">
        <f>I42*$D$40</f>
        <v>1.153846153846154E-3</v>
      </c>
      <c r="E42" s="109"/>
      <c r="F42" s="99"/>
      <c r="G42" s="99"/>
      <c r="H42" s="99"/>
      <c r="I42" s="102">
        <v>0.5</v>
      </c>
      <c r="J42" s="99"/>
      <c r="K42" s="100"/>
      <c r="L42" s="88">
        <f t="shared" si="0"/>
        <v>1153846.153846154</v>
      </c>
    </row>
    <row r="43" spans="1:12" ht="30" hidden="1" customHeight="1" outlineLevel="3" x14ac:dyDescent="0.2">
      <c r="A43">
        <v>32</v>
      </c>
      <c r="B43" s="136" t="s">
        <v>165</v>
      </c>
      <c r="C43" s="123" t="s">
        <v>287</v>
      </c>
      <c r="D43" s="114">
        <f>H43*$D$37</f>
        <v>2.6063348416289593E-2</v>
      </c>
      <c r="E43" s="109"/>
      <c r="F43" s="99"/>
      <c r="G43" s="99"/>
      <c r="H43" s="101">
        <f>'مشخصات پروژه'!D6+'مشخصات پروژه'!D7</f>
        <v>0.86877828054298645</v>
      </c>
      <c r="I43" s="99"/>
      <c r="J43" s="99"/>
      <c r="K43" s="100"/>
      <c r="L43" s="88">
        <f t="shared" si="0"/>
        <v>26063348.416289594</v>
      </c>
    </row>
    <row r="44" spans="1:12" ht="30" hidden="1" customHeight="1" outlineLevel="4" x14ac:dyDescent="0.2">
      <c r="A44">
        <v>33</v>
      </c>
      <c r="B44" s="137" t="s">
        <v>288</v>
      </c>
      <c r="C44" s="125" t="s">
        <v>289</v>
      </c>
      <c r="D44" s="115">
        <f>I44*$D$43</f>
        <v>1.3031674208144797E-2</v>
      </c>
      <c r="E44" s="109"/>
      <c r="F44" s="99"/>
      <c r="G44" s="99"/>
      <c r="H44" s="99"/>
      <c r="I44" s="102">
        <v>0.5</v>
      </c>
      <c r="J44" s="99"/>
      <c r="K44" s="100"/>
      <c r="L44" s="88">
        <f t="shared" si="0"/>
        <v>13031674.208144797</v>
      </c>
    </row>
    <row r="45" spans="1:12" ht="30" hidden="1" customHeight="1" outlineLevel="4" x14ac:dyDescent="0.2">
      <c r="A45">
        <v>34</v>
      </c>
      <c r="B45" s="137" t="s">
        <v>290</v>
      </c>
      <c r="C45" s="125" t="s">
        <v>291</v>
      </c>
      <c r="D45" s="115">
        <f>I45*$D$43</f>
        <v>1.3031674208144797E-2</v>
      </c>
      <c r="E45" s="109"/>
      <c r="F45" s="99"/>
      <c r="G45" s="99"/>
      <c r="H45" s="99"/>
      <c r="I45" s="102">
        <v>0.5</v>
      </c>
      <c r="J45" s="99"/>
      <c r="K45" s="100"/>
      <c r="L45" s="88">
        <f t="shared" si="0"/>
        <v>13031674.208144797</v>
      </c>
    </row>
    <row r="46" spans="1:12" ht="30" hidden="1" customHeight="1" outlineLevel="2" x14ac:dyDescent="0.2">
      <c r="A46">
        <v>35</v>
      </c>
      <c r="B46" s="135" t="s">
        <v>166</v>
      </c>
      <c r="C46" s="124" t="s">
        <v>292</v>
      </c>
      <c r="D46" s="113">
        <f>G46*$F$16</f>
        <v>2.0000000000000004E-2</v>
      </c>
      <c r="E46" s="109"/>
      <c r="F46" s="99"/>
      <c r="G46" s="98">
        <v>0.2</v>
      </c>
      <c r="H46" s="99"/>
      <c r="I46" s="99"/>
      <c r="J46" s="99"/>
      <c r="K46" s="100"/>
      <c r="L46" s="88">
        <f t="shared" si="0"/>
        <v>20000000.000000004</v>
      </c>
    </row>
    <row r="47" spans="1:12" ht="30" hidden="1" customHeight="1" outlineLevel="3" x14ac:dyDescent="0.2">
      <c r="A47">
        <v>36</v>
      </c>
      <c r="B47" s="136" t="s">
        <v>167</v>
      </c>
      <c r="C47" s="123" t="s">
        <v>279</v>
      </c>
      <c r="D47" s="114">
        <f>H47*$D$46</f>
        <v>1.0859728506787333E-3</v>
      </c>
      <c r="E47" s="109"/>
      <c r="F47" s="99"/>
      <c r="G47" s="99"/>
      <c r="H47" s="101">
        <f>H38</f>
        <v>5.4298642533936653E-2</v>
      </c>
      <c r="I47" s="99"/>
      <c r="J47" s="99"/>
      <c r="K47" s="100"/>
      <c r="L47" s="88">
        <f t="shared" si="0"/>
        <v>1085972.8506787333</v>
      </c>
    </row>
    <row r="48" spans="1:12" ht="30" hidden="1" customHeight="1" outlineLevel="4" x14ac:dyDescent="0.2">
      <c r="A48">
        <v>37</v>
      </c>
      <c r="B48" s="137" t="s">
        <v>168</v>
      </c>
      <c r="C48" s="125" t="s">
        <v>293</v>
      </c>
      <c r="D48" s="115">
        <f>I48*D47</f>
        <v>7.6018099547511331E-4</v>
      </c>
      <c r="E48" s="109"/>
      <c r="F48" s="99"/>
      <c r="G48" s="99"/>
      <c r="H48" s="99"/>
      <c r="I48" s="102">
        <v>0.7</v>
      </c>
      <c r="J48" s="99"/>
      <c r="K48" s="100"/>
      <c r="L48" s="88">
        <f t="shared" si="0"/>
        <v>760180.99547511328</v>
      </c>
    </row>
    <row r="49" spans="1:12" ht="30" hidden="1" customHeight="1" outlineLevel="4" x14ac:dyDescent="0.2">
      <c r="A49">
        <v>38</v>
      </c>
      <c r="B49" s="137" t="s">
        <v>169</v>
      </c>
      <c r="C49" s="125" t="s">
        <v>294</v>
      </c>
      <c r="D49" s="115">
        <f>I49*D47</f>
        <v>2.7149321266968333E-4</v>
      </c>
      <c r="E49" s="109"/>
      <c r="F49" s="99"/>
      <c r="G49" s="99"/>
      <c r="H49" s="99"/>
      <c r="I49" s="102">
        <v>0.25</v>
      </c>
      <c r="J49" s="99"/>
      <c r="K49" s="100"/>
      <c r="L49" s="88">
        <f t="shared" si="0"/>
        <v>271493.21266968333</v>
      </c>
    </row>
    <row r="50" spans="1:12" ht="30" hidden="1" customHeight="1" outlineLevel="4" x14ac:dyDescent="0.2">
      <c r="A50">
        <v>39</v>
      </c>
      <c r="B50" s="137" t="s">
        <v>170</v>
      </c>
      <c r="C50" s="125" t="s">
        <v>295</v>
      </c>
      <c r="D50" s="115">
        <f>I50*D47</f>
        <v>5.4298642533936668E-5</v>
      </c>
      <c r="E50" s="109"/>
      <c r="F50" s="99"/>
      <c r="G50" s="99"/>
      <c r="H50" s="99"/>
      <c r="I50" s="102">
        <v>0.05</v>
      </c>
      <c r="J50" s="99"/>
      <c r="K50" s="100"/>
      <c r="L50" s="88">
        <f t="shared" si="0"/>
        <v>54298.642533936669</v>
      </c>
    </row>
    <row r="51" spans="1:12" ht="30" hidden="1" customHeight="1" outlineLevel="3" x14ac:dyDescent="0.2">
      <c r="A51">
        <v>40</v>
      </c>
      <c r="B51" s="136" t="s">
        <v>171</v>
      </c>
      <c r="C51" s="123" t="s">
        <v>282</v>
      </c>
      <c r="D51" s="114">
        <f>H51*$D$46</f>
        <v>1.5384615384615389E-3</v>
      </c>
      <c r="E51" s="109"/>
      <c r="F51" s="99"/>
      <c r="G51" s="99"/>
      <c r="H51" s="101">
        <f>H40</f>
        <v>7.6923076923076927E-2</v>
      </c>
      <c r="I51" s="99"/>
      <c r="J51" s="99"/>
      <c r="K51" s="100"/>
      <c r="L51" s="88">
        <f t="shared" si="0"/>
        <v>1538461.538461539</v>
      </c>
    </row>
    <row r="52" spans="1:12" ht="30" hidden="1" customHeight="1" outlineLevel="4" x14ac:dyDescent="0.2">
      <c r="A52">
        <v>41</v>
      </c>
      <c r="B52" s="137" t="s">
        <v>172</v>
      </c>
      <c r="C52" s="125" t="s">
        <v>296</v>
      </c>
      <c r="D52" s="115">
        <f>I52*$D$51</f>
        <v>1.0769230769230771E-3</v>
      </c>
      <c r="E52" s="109"/>
      <c r="F52" s="99"/>
      <c r="G52" s="99"/>
      <c r="H52" s="99"/>
      <c r="I52" s="102">
        <v>0.7</v>
      </c>
      <c r="J52" s="99"/>
      <c r="K52" s="100"/>
      <c r="L52" s="88">
        <f t="shared" si="0"/>
        <v>1076923.076923077</v>
      </c>
    </row>
    <row r="53" spans="1:12" ht="30" hidden="1" customHeight="1" outlineLevel="4" x14ac:dyDescent="0.2">
      <c r="A53">
        <v>42</v>
      </c>
      <c r="B53" s="137" t="s">
        <v>173</v>
      </c>
      <c r="C53" s="125" t="s">
        <v>297</v>
      </c>
      <c r="D53" s="115">
        <f t="shared" ref="D53:D54" si="6">I53*$D$51</f>
        <v>3.8461538461538472E-4</v>
      </c>
      <c r="E53" s="109"/>
      <c r="F53" s="99"/>
      <c r="G53" s="99"/>
      <c r="H53" s="99"/>
      <c r="I53" s="102">
        <v>0.25</v>
      </c>
      <c r="J53" s="99"/>
      <c r="K53" s="100"/>
      <c r="L53" s="88">
        <f t="shared" si="0"/>
        <v>384615.38461538474</v>
      </c>
    </row>
    <row r="54" spans="1:12" ht="30" hidden="1" customHeight="1" outlineLevel="4" x14ac:dyDescent="0.2">
      <c r="A54">
        <v>43</v>
      </c>
      <c r="B54" s="137" t="s">
        <v>174</v>
      </c>
      <c r="C54" s="125" t="s">
        <v>298</v>
      </c>
      <c r="D54" s="115">
        <f t="shared" si="6"/>
        <v>7.6923076923076953E-5</v>
      </c>
      <c r="E54" s="109"/>
      <c r="F54" s="99"/>
      <c r="G54" s="99"/>
      <c r="H54" s="99"/>
      <c r="I54" s="102">
        <v>0.05</v>
      </c>
      <c r="J54" s="99"/>
      <c r="K54" s="100"/>
      <c r="L54" s="88">
        <f t="shared" si="0"/>
        <v>76923.076923076951</v>
      </c>
    </row>
    <row r="55" spans="1:12" ht="30" hidden="1" customHeight="1" outlineLevel="3" x14ac:dyDescent="0.2">
      <c r="A55">
        <v>44</v>
      </c>
      <c r="B55" s="136" t="s">
        <v>299</v>
      </c>
      <c r="C55" s="123" t="s">
        <v>287</v>
      </c>
      <c r="D55" s="114">
        <f>H55*$D$46</f>
        <v>1.7375565610859733E-2</v>
      </c>
      <c r="E55" s="109"/>
      <c r="F55" s="99"/>
      <c r="G55" s="99"/>
      <c r="H55" s="101">
        <f>H43</f>
        <v>0.86877828054298645</v>
      </c>
      <c r="I55" s="99"/>
      <c r="J55" s="99"/>
      <c r="K55" s="100"/>
      <c r="L55" s="88">
        <f t="shared" si="0"/>
        <v>17375565.610859733</v>
      </c>
    </row>
    <row r="56" spans="1:12" ht="30" hidden="1" customHeight="1" outlineLevel="4" x14ac:dyDescent="0.2">
      <c r="A56">
        <v>45</v>
      </c>
      <c r="B56" s="137" t="s">
        <v>300</v>
      </c>
      <c r="C56" s="125" t="s">
        <v>301</v>
      </c>
      <c r="D56" s="115">
        <f>I56*$D$55</f>
        <v>1.2162895927601813E-2</v>
      </c>
      <c r="E56" s="109"/>
      <c r="F56" s="99"/>
      <c r="G56" s="99"/>
      <c r="H56" s="99"/>
      <c r="I56" s="102">
        <v>0.7</v>
      </c>
      <c r="J56" s="99"/>
      <c r="K56" s="100"/>
      <c r="L56" s="88">
        <f t="shared" si="0"/>
        <v>12162895.927601812</v>
      </c>
    </row>
    <row r="57" spans="1:12" ht="30" hidden="1" customHeight="1" outlineLevel="4" x14ac:dyDescent="0.2">
      <c r="A57">
        <v>46</v>
      </c>
      <c r="B57" s="137" t="s">
        <v>302</v>
      </c>
      <c r="C57" s="125" t="s">
        <v>303</v>
      </c>
      <c r="D57" s="115">
        <f t="shared" ref="D57:D58" si="7">I57*$D$55</f>
        <v>4.3438914027149333E-3</v>
      </c>
      <c r="E57" s="109"/>
      <c r="F57" s="99"/>
      <c r="G57" s="99"/>
      <c r="H57" s="99"/>
      <c r="I57" s="102">
        <v>0.25</v>
      </c>
      <c r="J57" s="99"/>
      <c r="K57" s="100"/>
      <c r="L57" s="88">
        <f t="shared" si="0"/>
        <v>4343891.4027149333</v>
      </c>
    </row>
    <row r="58" spans="1:12" ht="30" hidden="1" customHeight="1" outlineLevel="4" x14ac:dyDescent="0.2">
      <c r="A58">
        <v>47</v>
      </c>
      <c r="B58" s="137" t="s">
        <v>304</v>
      </c>
      <c r="C58" s="125" t="s">
        <v>305</v>
      </c>
      <c r="D58" s="115">
        <f t="shared" si="7"/>
        <v>8.6877828054298669E-4</v>
      </c>
      <c r="E58" s="109"/>
      <c r="F58" s="99"/>
      <c r="G58" s="99"/>
      <c r="H58" s="99"/>
      <c r="I58" s="102">
        <v>0.05</v>
      </c>
      <c r="J58" s="99"/>
      <c r="K58" s="100"/>
      <c r="L58" s="88">
        <f t="shared" si="0"/>
        <v>868778.2805429867</v>
      </c>
    </row>
    <row r="59" spans="1:12" ht="30" customHeight="1" outlineLevel="1" collapsed="1" x14ac:dyDescent="0.2">
      <c r="A59">
        <v>48</v>
      </c>
      <c r="B59" s="134">
        <v>1.5</v>
      </c>
      <c r="C59" s="121" t="s">
        <v>306</v>
      </c>
      <c r="D59" s="112">
        <v>0.5</v>
      </c>
      <c r="E59" s="109"/>
      <c r="F59" s="97">
        <v>0.5</v>
      </c>
      <c r="G59" s="99"/>
      <c r="H59" s="99"/>
      <c r="I59" s="99"/>
      <c r="J59" s="95"/>
      <c r="K59" s="96"/>
      <c r="L59" s="88">
        <f t="shared" si="0"/>
        <v>500000000</v>
      </c>
    </row>
    <row r="60" spans="1:12" ht="30" hidden="1" customHeight="1" outlineLevel="2" x14ac:dyDescent="0.2">
      <c r="A60">
        <v>49</v>
      </c>
      <c r="B60" s="135" t="s">
        <v>77</v>
      </c>
      <c r="C60" s="124" t="s">
        <v>307</v>
      </c>
      <c r="D60" s="113">
        <f>G60*D59</f>
        <v>0.15</v>
      </c>
      <c r="E60" s="109"/>
      <c r="F60" s="99"/>
      <c r="G60" s="98">
        <v>0.3</v>
      </c>
      <c r="H60" s="99"/>
      <c r="I60" s="99"/>
      <c r="J60" s="99"/>
      <c r="K60" s="100"/>
      <c r="L60" s="88">
        <f t="shared" si="0"/>
        <v>150000000</v>
      </c>
    </row>
    <row r="61" spans="1:12" ht="30" hidden="1" customHeight="1" outlineLevel="3" x14ac:dyDescent="0.2">
      <c r="A61">
        <v>50</v>
      </c>
      <c r="B61" s="136" t="s">
        <v>308</v>
      </c>
      <c r="C61" s="123" t="s">
        <v>309</v>
      </c>
      <c r="D61" s="114">
        <f>H61*$D$60</f>
        <v>0.12</v>
      </c>
      <c r="E61" s="109"/>
      <c r="F61" s="99"/>
      <c r="G61" s="99"/>
      <c r="H61" s="101">
        <v>0.8</v>
      </c>
      <c r="I61" s="99"/>
      <c r="J61" s="99"/>
      <c r="K61" s="100"/>
      <c r="L61" s="88">
        <f t="shared" si="0"/>
        <v>120000000</v>
      </c>
    </row>
    <row r="62" spans="1:12" ht="30" hidden="1" customHeight="1" outlineLevel="3" x14ac:dyDescent="0.2">
      <c r="A62">
        <v>51</v>
      </c>
      <c r="B62" s="136" t="s">
        <v>310</v>
      </c>
      <c r="C62" s="123" t="s">
        <v>311</v>
      </c>
      <c r="D62" s="114">
        <f t="shared" ref="D62:D66" si="8">H62*$D$60</f>
        <v>7.4999999999999997E-3</v>
      </c>
      <c r="E62" s="109"/>
      <c r="F62" s="99"/>
      <c r="G62" s="99"/>
      <c r="H62" s="101">
        <v>0.05</v>
      </c>
      <c r="I62" s="99"/>
      <c r="J62" s="99"/>
      <c r="K62" s="100"/>
      <c r="L62" s="88">
        <f t="shared" si="0"/>
        <v>7500000</v>
      </c>
    </row>
    <row r="63" spans="1:12" ht="30" hidden="1" customHeight="1" outlineLevel="3" x14ac:dyDescent="0.2">
      <c r="A63">
        <v>52</v>
      </c>
      <c r="B63" s="136" t="s">
        <v>312</v>
      </c>
      <c r="C63" s="123" t="s">
        <v>883</v>
      </c>
      <c r="D63" s="114">
        <f t="shared" si="8"/>
        <v>7.4999999999999997E-3</v>
      </c>
      <c r="E63" s="109"/>
      <c r="F63" s="99"/>
      <c r="G63" s="99"/>
      <c r="H63" s="101">
        <v>0.05</v>
      </c>
      <c r="I63" s="99"/>
      <c r="J63" s="99"/>
      <c r="K63" s="100"/>
      <c r="L63" s="88">
        <f t="shared" si="0"/>
        <v>7500000</v>
      </c>
    </row>
    <row r="64" spans="1:12" ht="30" hidden="1" customHeight="1" outlineLevel="3" x14ac:dyDescent="0.2">
      <c r="A64">
        <v>53</v>
      </c>
      <c r="B64" s="136" t="s">
        <v>313</v>
      </c>
      <c r="C64" s="123" t="s">
        <v>315</v>
      </c>
      <c r="D64" s="114">
        <f t="shared" si="8"/>
        <v>4.4999999999999997E-3</v>
      </c>
      <c r="E64" s="109"/>
      <c r="F64" s="99"/>
      <c r="G64" s="99"/>
      <c r="H64" s="101">
        <v>0.03</v>
      </c>
      <c r="I64" s="99"/>
      <c r="J64" s="99"/>
      <c r="K64" s="100"/>
      <c r="L64" s="88">
        <f t="shared" si="0"/>
        <v>4500000</v>
      </c>
    </row>
    <row r="65" spans="1:12" ht="30" hidden="1" customHeight="1" outlineLevel="3" x14ac:dyDescent="0.2">
      <c r="A65">
        <v>54</v>
      </c>
      <c r="B65" s="136" t="s">
        <v>314</v>
      </c>
      <c r="C65" s="123" t="s">
        <v>317</v>
      </c>
      <c r="D65" s="114">
        <f t="shared" si="8"/>
        <v>1.5E-3</v>
      </c>
      <c r="E65" s="109"/>
      <c r="F65" s="99"/>
      <c r="G65" s="99"/>
      <c r="H65" s="101">
        <v>0.01</v>
      </c>
      <c r="I65" s="99"/>
      <c r="J65" s="99"/>
      <c r="K65" s="100"/>
      <c r="L65" s="88">
        <f t="shared" si="0"/>
        <v>1500000</v>
      </c>
    </row>
    <row r="66" spans="1:12" ht="30" hidden="1" customHeight="1" outlineLevel="3" x14ac:dyDescent="0.2">
      <c r="A66">
        <v>55</v>
      </c>
      <c r="B66" s="136" t="s">
        <v>316</v>
      </c>
      <c r="C66" s="123" t="s">
        <v>319</v>
      </c>
      <c r="D66" s="114">
        <f t="shared" si="8"/>
        <v>1.5E-3</v>
      </c>
      <c r="E66" s="109"/>
      <c r="F66" s="99"/>
      <c r="G66" s="99"/>
      <c r="H66" s="101">
        <v>0.01</v>
      </c>
      <c r="I66" s="99"/>
      <c r="J66" s="99"/>
      <c r="K66" s="100"/>
      <c r="L66" s="88">
        <f t="shared" si="0"/>
        <v>1500000</v>
      </c>
    </row>
    <row r="67" spans="1:12" ht="30" hidden="1" customHeight="1" outlineLevel="3" x14ac:dyDescent="0.2">
      <c r="A67">
        <v>56</v>
      </c>
      <c r="B67" s="136" t="s">
        <v>318</v>
      </c>
      <c r="C67" s="123" t="s">
        <v>920</v>
      </c>
      <c r="D67" s="114">
        <f>H67*$D$60</f>
        <v>7.4999999999999997E-3</v>
      </c>
      <c r="E67" s="109"/>
      <c r="F67" s="99"/>
      <c r="G67" s="99"/>
      <c r="H67" s="101">
        <v>0.05</v>
      </c>
      <c r="I67" s="99"/>
      <c r="J67" s="99"/>
      <c r="K67" s="100"/>
      <c r="L67" s="88">
        <f t="shared" si="0"/>
        <v>7500000</v>
      </c>
    </row>
    <row r="68" spans="1:12" ht="30" hidden="1" customHeight="1" outlineLevel="2" x14ac:dyDescent="0.2">
      <c r="A68">
        <v>57</v>
      </c>
      <c r="B68" s="135" t="s">
        <v>78</v>
      </c>
      <c r="C68" s="124" t="s">
        <v>320</v>
      </c>
      <c r="D68" s="113">
        <f>G68*D59</f>
        <v>0.35</v>
      </c>
      <c r="E68" s="109"/>
      <c r="F68" s="99"/>
      <c r="G68" s="103">
        <v>0.7</v>
      </c>
      <c r="H68" s="99"/>
      <c r="I68" s="99"/>
      <c r="J68" s="99"/>
      <c r="K68" s="100"/>
      <c r="L68" s="88">
        <f t="shared" si="0"/>
        <v>350000000</v>
      </c>
    </row>
    <row r="69" spans="1:12" ht="30" hidden="1" customHeight="1" outlineLevel="3" x14ac:dyDescent="0.2">
      <c r="A69">
        <v>58</v>
      </c>
      <c r="B69" s="136" t="s">
        <v>321</v>
      </c>
      <c r="C69" s="123" t="s">
        <v>309</v>
      </c>
      <c r="D69" s="114">
        <f>H69*$D$68</f>
        <v>0.27999999999999997</v>
      </c>
      <c r="E69" s="109"/>
      <c r="F69" s="99"/>
      <c r="G69" s="99"/>
      <c r="H69" s="101">
        <f t="shared" ref="H69:H74" si="9">H61</f>
        <v>0.8</v>
      </c>
      <c r="I69" s="99"/>
      <c r="J69" s="99"/>
      <c r="K69" s="100"/>
      <c r="L69" s="88">
        <f t="shared" si="0"/>
        <v>280000000</v>
      </c>
    </row>
    <row r="70" spans="1:12" ht="30" hidden="1" customHeight="1" outlineLevel="3" x14ac:dyDescent="0.2">
      <c r="A70">
        <v>59</v>
      </c>
      <c r="B70" s="136" t="s">
        <v>322</v>
      </c>
      <c r="C70" s="123" t="s">
        <v>311</v>
      </c>
      <c r="D70" s="114">
        <f t="shared" ref="D70:D73" si="10">H70*$D$68</f>
        <v>1.7499999999999998E-2</v>
      </c>
      <c r="E70" s="109"/>
      <c r="F70" s="99"/>
      <c r="G70" s="99"/>
      <c r="H70" s="101">
        <f t="shared" si="9"/>
        <v>0.05</v>
      </c>
      <c r="I70" s="99"/>
      <c r="J70" s="99"/>
      <c r="K70" s="100"/>
      <c r="L70" s="88">
        <f t="shared" si="0"/>
        <v>17500000</v>
      </c>
    </row>
    <row r="71" spans="1:12" ht="30" hidden="1" customHeight="1" outlineLevel="3" x14ac:dyDescent="0.2">
      <c r="A71">
        <v>60</v>
      </c>
      <c r="B71" s="136" t="s">
        <v>323</v>
      </c>
      <c r="C71" s="123" t="s">
        <v>883</v>
      </c>
      <c r="D71" s="114">
        <f t="shared" si="10"/>
        <v>1.7499999999999998E-2</v>
      </c>
      <c r="E71" s="109"/>
      <c r="F71" s="99"/>
      <c r="G71" s="99"/>
      <c r="H71" s="101">
        <f t="shared" si="9"/>
        <v>0.05</v>
      </c>
      <c r="I71" s="99"/>
      <c r="J71" s="99"/>
      <c r="K71" s="100"/>
      <c r="L71" s="88">
        <f t="shared" si="0"/>
        <v>17500000</v>
      </c>
    </row>
    <row r="72" spans="1:12" ht="30" hidden="1" customHeight="1" outlineLevel="3" x14ac:dyDescent="0.2">
      <c r="A72">
        <v>61</v>
      </c>
      <c r="B72" s="136" t="s">
        <v>324</v>
      </c>
      <c r="C72" s="123" t="s">
        <v>315</v>
      </c>
      <c r="D72" s="114">
        <f t="shared" si="10"/>
        <v>1.0499999999999999E-2</v>
      </c>
      <c r="E72" s="109"/>
      <c r="F72" s="99"/>
      <c r="G72" s="99"/>
      <c r="H72" s="101">
        <f t="shared" si="9"/>
        <v>0.03</v>
      </c>
      <c r="I72" s="99"/>
      <c r="J72" s="99"/>
      <c r="K72" s="100"/>
      <c r="L72" s="88">
        <f t="shared" si="0"/>
        <v>10499999.999999998</v>
      </c>
    </row>
    <row r="73" spans="1:12" ht="30" hidden="1" customHeight="1" outlineLevel="3" x14ac:dyDescent="0.2">
      <c r="A73">
        <v>62</v>
      </c>
      <c r="B73" s="136" t="s">
        <v>325</v>
      </c>
      <c r="C73" s="123" t="s">
        <v>317</v>
      </c>
      <c r="D73" s="114">
        <f t="shared" si="10"/>
        <v>3.4999999999999996E-3</v>
      </c>
      <c r="E73" s="109"/>
      <c r="F73" s="99"/>
      <c r="G73" s="99"/>
      <c r="H73" s="101">
        <f t="shared" si="9"/>
        <v>0.01</v>
      </c>
      <c r="I73" s="99"/>
      <c r="J73" s="99"/>
      <c r="K73" s="100"/>
      <c r="L73" s="88">
        <f t="shared" si="0"/>
        <v>3499999.9999999995</v>
      </c>
    </row>
    <row r="74" spans="1:12" ht="30" hidden="1" customHeight="1" outlineLevel="3" x14ac:dyDescent="0.2">
      <c r="A74">
        <v>63</v>
      </c>
      <c r="B74" s="136" t="s">
        <v>326</v>
      </c>
      <c r="C74" s="123" t="s">
        <v>319</v>
      </c>
      <c r="D74" s="114">
        <f>H74*$D$68</f>
        <v>3.4999999999999996E-3</v>
      </c>
      <c r="E74" s="109"/>
      <c r="F74" s="99"/>
      <c r="G74" s="99"/>
      <c r="H74" s="101">
        <f t="shared" si="9"/>
        <v>0.01</v>
      </c>
      <c r="I74" s="99"/>
      <c r="J74" s="99"/>
      <c r="K74" s="100"/>
      <c r="L74" s="88">
        <f t="shared" si="0"/>
        <v>3499999.9999999995</v>
      </c>
    </row>
    <row r="75" spans="1:12" ht="30" hidden="1" customHeight="1" outlineLevel="3" x14ac:dyDescent="0.2">
      <c r="A75">
        <v>64</v>
      </c>
      <c r="B75" s="136" t="s">
        <v>327</v>
      </c>
      <c r="C75" s="123" t="s">
        <v>920</v>
      </c>
      <c r="D75" s="114">
        <f>H75*$D$68</f>
        <v>1.7499999999999998E-2</v>
      </c>
      <c r="E75" s="109"/>
      <c r="F75" s="99"/>
      <c r="G75" s="99"/>
      <c r="H75" s="101">
        <v>0.05</v>
      </c>
      <c r="I75" s="99"/>
      <c r="J75" s="99"/>
      <c r="K75" s="100"/>
      <c r="L75" s="88">
        <f t="shared" si="0"/>
        <v>17500000</v>
      </c>
    </row>
    <row r="76" spans="1:12" ht="30" customHeight="1" outlineLevel="1" collapsed="1" x14ac:dyDescent="0.2">
      <c r="A76">
        <v>65</v>
      </c>
      <c r="B76" s="134">
        <v>1.6</v>
      </c>
      <c r="C76" s="121" t="s">
        <v>328</v>
      </c>
      <c r="D76" s="112">
        <v>0.24</v>
      </c>
      <c r="E76" s="109"/>
      <c r="F76" s="97">
        <v>0.24</v>
      </c>
      <c r="G76" s="99"/>
      <c r="H76" s="99"/>
      <c r="I76" s="99"/>
      <c r="J76" s="95"/>
      <c r="K76" s="96"/>
      <c r="L76" s="88">
        <f t="shared" si="0"/>
        <v>240000000</v>
      </c>
    </row>
    <row r="77" spans="1:12" ht="30" hidden="1" customHeight="1" outlineLevel="2" x14ac:dyDescent="0.2">
      <c r="A77">
        <v>66</v>
      </c>
      <c r="B77" s="135" t="s">
        <v>79</v>
      </c>
      <c r="C77" s="124" t="s">
        <v>915</v>
      </c>
      <c r="D77" s="113">
        <f>G77*$F$76</f>
        <v>1.3031674208144797E-2</v>
      </c>
      <c r="E77" s="109"/>
      <c r="F77" s="99"/>
      <c r="G77" s="98">
        <f>'مشخصات پروژه'!D4</f>
        <v>5.4298642533936653E-2</v>
      </c>
      <c r="H77" s="99"/>
      <c r="I77" s="99"/>
      <c r="J77" s="99"/>
      <c r="K77" s="100"/>
      <c r="L77" s="88">
        <f t="shared" si="0"/>
        <v>13031674.208144797</v>
      </c>
    </row>
    <row r="78" spans="1:12" ht="30" hidden="1" customHeight="1" outlineLevel="3" x14ac:dyDescent="0.2">
      <c r="A78">
        <v>67</v>
      </c>
      <c r="B78" s="136" t="s">
        <v>329</v>
      </c>
      <c r="C78" s="123" t="s">
        <v>330</v>
      </c>
      <c r="D78" s="114">
        <f>H78*D$77</f>
        <v>2.8669683257918554E-3</v>
      </c>
      <c r="E78" s="109"/>
      <c r="F78" s="99"/>
      <c r="G78" s="99"/>
      <c r="H78" s="101">
        <v>0.22</v>
      </c>
      <c r="I78" s="99"/>
      <c r="J78" s="99"/>
      <c r="K78" s="100"/>
      <c r="L78" s="88">
        <f t="shared" si="0"/>
        <v>2866968.3257918553</v>
      </c>
    </row>
    <row r="79" spans="1:12" ht="30" hidden="1" customHeight="1" outlineLevel="4" x14ac:dyDescent="0.2">
      <c r="A79">
        <v>68</v>
      </c>
      <c r="B79" s="137" t="s">
        <v>331</v>
      </c>
      <c r="C79" s="125" t="s">
        <v>332</v>
      </c>
      <c r="D79" s="115">
        <f>I79*$D$78</f>
        <v>2.7236199095022626E-3</v>
      </c>
      <c r="E79" s="109"/>
      <c r="F79" s="99"/>
      <c r="G79" s="99"/>
      <c r="H79" s="99"/>
      <c r="I79" s="102">
        <v>0.95</v>
      </c>
      <c r="J79" s="99"/>
      <c r="K79" s="100"/>
      <c r="L79" s="88">
        <f t="shared" si="0"/>
        <v>2723619.9095022627</v>
      </c>
    </row>
    <row r="80" spans="1:12" ht="30" hidden="1" customHeight="1" outlineLevel="4" x14ac:dyDescent="0.2">
      <c r="A80">
        <v>69</v>
      </c>
      <c r="B80" s="137" t="s">
        <v>333</v>
      </c>
      <c r="C80" s="125" t="s">
        <v>334</v>
      </c>
      <c r="D80" s="115">
        <f>I80*$D$78</f>
        <v>1.4334841628959279E-4</v>
      </c>
      <c r="E80" s="109"/>
      <c r="F80" s="99"/>
      <c r="G80" s="99"/>
      <c r="H80" s="99"/>
      <c r="I80" s="102">
        <v>0.05</v>
      </c>
      <c r="J80" s="99"/>
      <c r="K80" s="100"/>
      <c r="L80" s="88">
        <f t="shared" si="0"/>
        <v>143348.41628959277</v>
      </c>
    </row>
    <row r="81" spans="1:12" ht="30" hidden="1" customHeight="1" outlineLevel="3" x14ac:dyDescent="0.2">
      <c r="A81">
        <v>70</v>
      </c>
      <c r="B81" s="136" t="s">
        <v>335</v>
      </c>
      <c r="C81" s="123" t="s">
        <v>343</v>
      </c>
      <c r="D81" s="114">
        <f>H81*D$77</f>
        <v>4.6914027149321264E-3</v>
      </c>
      <c r="E81" s="109"/>
      <c r="F81" s="99"/>
      <c r="G81" s="99"/>
      <c r="H81" s="101">
        <v>0.36</v>
      </c>
      <c r="I81" s="99"/>
      <c r="J81" s="99"/>
      <c r="K81" s="100"/>
      <c r="L81" s="88">
        <f t="shared" ref="L81:L133" si="11">D81*1000000000</f>
        <v>4691402.714932126</v>
      </c>
    </row>
    <row r="82" spans="1:12" ht="30" hidden="1" customHeight="1" outlineLevel="4" x14ac:dyDescent="0.2">
      <c r="A82">
        <v>71</v>
      </c>
      <c r="B82" s="137" t="s">
        <v>337</v>
      </c>
      <c r="C82" s="125" t="s">
        <v>332</v>
      </c>
      <c r="D82" s="115">
        <f>I82*$D$81</f>
        <v>3.7531221719457014E-3</v>
      </c>
      <c r="E82" s="109"/>
      <c r="F82" s="99"/>
      <c r="G82" s="99"/>
      <c r="H82" s="99"/>
      <c r="I82" s="102">
        <v>0.8</v>
      </c>
      <c r="J82" s="99"/>
      <c r="K82" s="100"/>
      <c r="L82" s="88">
        <f t="shared" si="11"/>
        <v>3753122.1719457014</v>
      </c>
    </row>
    <row r="83" spans="1:12" ht="30" hidden="1" customHeight="1" outlineLevel="4" x14ac:dyDescent="0.2">
      <c r="A83">
        <v>72</v>
      </c>
      <c r="B83" s="137" t="s">
        <v>338</v>
      </c>
      <c r="C83" s="125" t="s">
        <v>339</v>
      </c>
      <c r="D83" s="115">
        <f t="shared" ref="D83:D84" si="12">I83*$D$81</f>
        <v>7.0371040723981898E-4</v>
      </c>
      <c r="E83" s="109"/>
      <c r="F83" s="99"/>
      <c r="G83" s="99"/>
      <c r="H83" s="99"/>
      <c r="I83" s="102">
        <v>0.15</v>
      </c>
      <c r="J83" s="99"/>
      <c r="K83" s="100"/>
      <c r="L83" s="88">
        <f t="shared" si="11"/>
        <v>703710.40723981895</v>
      </c>
    </row>
    <row r="84" spans="1:12" ht="30" hidden="1" customHeight="1" outlineLevel="4" x14ac:dyDescent="0.2">
      <c r="A84">
        <v>73</v>
      </c>
      <c r="B84" s="137" t="s">
        <v>340</v>
      </c>
      <c r="C84" s="125" t="s">
        <v>334</v>
      </c>
      <c r="D84" s="115">
        <f t="shared" si="12"/>
        <v>2.3457013574660634E-4</v>
      </c>
      <c r="E84" s="109"/>
      <c r="F84" s="99"/>
      <c r="G84" s="99"/>
      <c r="H84" s="99"/>
      <c r="I84" s="102">
        <v>0.05</v>
      </c>
      <c r="J84" s="99"/>
      <c r="K84" s="100"/>
      <c r="L84" s="88">
        <f t="shared" si="11"/>
        <v>234570.13574660633</v>
      </c>
    </row>
    <row r="85" spans="1:12" ht="30" hidden="1" customHeight="1" outlineLevel="3" x14ac:dyDescent="0.2">
      <c r="A85">
        <v>74</v>
      </c>
      <c r="B85" s="136" t="s">
        <v>342</v>
      </c>
      <c r="C85" s="123" t="s">
        <v>347</v>
      </c>
      <c r="D85" s="114">
        <f>H85*D$77</f>
        <v>1.5638009049773755E-3</v>
      </c>
      <c r="E85" s="109"/>
      <c r="F85" s="99"/>
      <c r="G85" s="99"/>
      <c r="H85" s="101">
        <v>0.12</v>
      </c>
      <c r="I85" s="99"/>
      <c r="J85" s="99"/>
      <c r="K85" s="100"/>
      <c r="L85" s="88">
        <f t="shared" si="11"/>
        <v>1563800.9049773756</v>
      </c>
    </row>
    <row r="86" spans="1:12" ht="30" hidden="1" customHeight="1" outlineLevel="4" x14ac:dyDescent="0.2">
      <c r="A86">
        <v>75</v>
      </c>
      <c r="B86" s="137" t="s">
        <v>344</v>
      </c>
      <c r="C86" s="125" t="s">
        <v>332</v>
      </c>
      <c r="D86" s="115">
        <f>I86*$D$85</f>
        <v>1.4856108597285068E-3</v>
      </c>
      <c r="E86" s="109"/>
      <c r="F86" s="99"/>
      <c r="G86" s="99"/>
      <c r="H86" s="99"/>
      <c r="I86" s="102">
        <v>0.95</v>
      </c>
      <c r="J86" s="99"/>
      <c r="K86" s="100"/>
      <c r="L86" s="88">
        <f t="shared" si="11"/>
        <v>1485610.8597285068</v>
      </c>
    </row>
    <row r="87" spans="1:12" ht="30" hidden="1" customHeight="1" outlineLevel="4" x14ac:dyDescent="0.2">
      <c r="A87">
        <v>76</v>
      </c>
      <c r="B87" s="137" t="s">
        <v>345</v>
      </c>
      <c r="C87" s="125" t="s">
        <v>334</v>
      </c>
      <c r="D87" s="115">
        <f>I87*$D$85</f>
        <v>7.8190045248868788E-5</v>
      </c>
      <c r="E87" s="109"/>
      <c r="F87" s="99"/>
      <c r="G87" s="99"/>
      <c r="H87" s="99"/>
      <c r="I87" s="102">
        <v>0.05</v>
      </c>
      <c r="J87" s="99"/>
      <c r="K87" s="100"/>
      <c r="L87" s="88">
        <f t="shared" si="11"/>
        <v>78190.045248868788</v>
      </c>
    </row>
    <row r="88" spans="1:12" ht="30" hidden="1" customHeight="1" outlineLevel="3" x14ac:dyDescent="0.2">
      <c r="A88">
        <v>77</v>
      </c>
      <c r="B88" s="136" t="s">
        <v>346</v>
      </c>
      <c r="C88" s="123" t="s">
        <v>908</v>
      </c>
      <c r="D88" s="114">
        <f>H88*D$77</f>
        <v>6.5158371040723983E-4</v>
      </c>
      <c r="E88" s="109"/>
      <c r="F88" s="99"/>
      <c r="G88" s="99"/>
      <c r="H88" s="101">
        <v>0.05</v>
      </c>
      <c r="I88" s="99"/>
      <c r="J88" s="99"/>
      <c r="K88" s="100"/>
      <c r="L88" s="88">
        <f t="shared" si="11"/>
        <v>651583.71040723985</v>
      </c>
    </row>
    <row r="89" spans="1:12" ht="30" hidden="1" customHeight="1" outlineLevel="4" x14ac:dyDescent="0.2">
      <c r="A89">
        <v>78</v>
      </c>
      <c r="B89" s="137" t="s">
        <v>348</v>
      </c>
      <c r="C89" s="125" t="s">
        <v>332</v>
      </c>
      <c r="D89" s="115">
        <f>I89*$D$88</f>
        <v>3.5837104072398193E-4</v>
      </c>
      <c r="E89" s="109"/>
      <c r="F89" s="99"/>
      <c r="G89" s="99"/>
      <c r="H89" s="99"/>
      <c r="I89" s="102">
        <v>0.55000000000000004</v>
      </c>
      <c r="J89" s="99"/>
      <c r="K89" s="100"/>
      <c r="L89" s="88">
        <f t="shared" si="11"/>
        <v>358371.04072398192</v>
      </c>
    </row>
    <row r="90" spans="1:12" ht="30" hidden="1" customHeight="1" outlineLevel="4" x14ac:dyDescent="0.2">
      <c r="A90">
        <v>79</v>
      </c>
      <c r="B90" s="137" t="s">
        <v>349</v>
      </c>
      <c r="C90" s="125" t="s">
        <v>339</v>
      </c>
      <c r="D90" s="115">
        <f t="shared" ref="D90:D92" si="13">I90*$D$88</f>
        <v>9.7737556561085972E-5</v>
      </c>
      <c r="E90" s="109"/>
      <c r="F90" s="99"/>
      <c r="G90" s="99"/>
      <c r="H90" s="99"/>
      <c r="I90" s="102">
        <v>0.15</v>
      </c>
      <c r="J90" s="99"/>
      <c r="K90" s="100"/>
      <c r="L90" s="88">
        <f t="shared" si="11"/>
        <v>97737.556561085978</v>
      </c>
    </row>
    <row r="91" spans="1:12" ht="30" hidden="1" customHeight="1" outlineLevel="4" x14ac:dyDescent="0.2">
      <c r="A91">
        <v>80</v>
      </c>
      <c r="B91" s="137" t="s">
        <v>885</v>
      </c>
      <c r="C91" s="125" t="s">
        <v>341</v>
      </c>
      <c r="D91" s="115">
        <f t="shared" si="13"/>
        <v>1.6289592760180996E-4</v>
      </c>
      <c r="E91" s="109"/>
      <c r="F91" s="99"/>
      <c r="G91" s="99"/>
      <c r="H91" s="99"/>
      <c r="I91" s="102">
        <v>0.25</v>
      </c>
      <c r="J91" s="99"/>
      <c r="K91" s="100"/>
      <c r="L91" s="88">
        <f t="shared" si="11"/>
        <v>162895.92760180996</v>
      </c>
    </row>
    <row r="92" spans="1:12" ht="30" hidden="1" customHeight="1" outlineLevel="4" x14ac:dyDescent="0.2">
      <c r="A92">
        <v>81</v>
      </c>
      <c r="B92" s="137" t="s">
        <v>886</v>
      </c>
      <c r="C92" s="125" t="s">
        <v>334</v>
      </c>
      <c r="D92" s="115">
        <f t="shared" si="13"/>
        <v>3.2579185520361993E-5</v>
      </c>
      <c r="E92" s="109"/>
      <c r="F92" s="99"/>
      <c r="G92" s="99"/>
      <c r="H92" s="99"/>
      <c r="I92" s="102">
        <v>0.05</v>
      </c>
      <c r="J92" s="99"/>
      <c r="K92" s="100"/>
      <c r="L92" s="88">
        <f t="shared" si="11"/>
        <v>32579.185520361993</v>
      </c>
    </row>
    <row r="93" spans="1:12" ht="30" hidden="1" customHeight="1" outlineLevel="3" x14ac:dyDescent="0.2">
      <c r="A93">
        <v>82</v>
      </c>
      <c r="B93" s="136" t="s">
        <v>350</v>
      </c>
      <c r="C93" s="123" t="s">
        <v>362</v>
      </c>
      <c r="D93" s="114">
        <f>H93*D$77</f>
        <v>2.6063348416289594E-4</v>
      </c>
      <c r="E93" s="109"/>
      <c r="F93" s="99"/>
      <c r="G93" s="99"/>
      <c r="H93" s="101">
        <v>0.02</v>
      </c>
      <c r="I93" s="99"/>
      <c r="J93" s="99"/>
      <c r="K93" s="100"/>
      <c r="L93" s="88">
        <f t="shared" si="11"/>
        <v>260633.48416289594</v>
      </c>
    </row>
    <row r="94" spans="1:12" ht="30" hidden="1" customHeight="1" outlineLevel="4" x14ac:dyDescent="0.2">
      <c r="A94">
        <v>83</v>
      </c>
      <c r="B94" s="137" t="s">
        <v>352</v>
      </c>
      <c r="C94" s="125" t="s">
        <v>332</v>
      </c>
      <c r="D94" s="115">
        <f>I94*$D$93</f>
        <v>1.4334841628959279E-4</v>
      </c>
      <c r="E94" s="109"/>
      <c r="F94" s="99"/>
      <c r="G94" s="99"/>
      <c r="H94" s="99"/>
      <c r="I94" s="102">
        <v>0.55000000000000004</v>
      </c>
      <c r="J94" s="99"/>
      <c r="K94" s="100"/>
      <c r="L94" s="88">
        <f t="shared" si="11"/>
        <v>143348.41628959277</v>
      </c>
    </row>
    <row r="95" spans="1:12" ht="30" hidden="1" customHeight="1" outlineLevel="4" x14ac:dyDescent="0.2">
      <c r="A95">
        <v>84</v>
      </c>
      <c r="B95" s="137" t="s">
        <v>353</v>
      </c>
      <c r="C95" s="125" t="s">
        <v>339</v>
      </c>
      <c r="D95" s="115">
        <f t="shared" ref="D95:D97" si="14">I95*$D$93</f>
        <v>3.9095022624434387E-5</v>
      </c>
      <c r="E95" s="109"/>
      <c r="F95" s="99"/>
      <c r="G95" s="99"/>
      <c r="H95" s="99"/>
      <c r="I95" s="102">
        <v>0.15</v>
      </c>
      <c r="J95" s="99"/>
      <c r="K95" s="100"/>
      <c r="L95" s="88">
        <f t="shared" si="11"/>
        <v>39095.022624434387</v>
      </c>
    </row>
    <row r="96" spans="1:12" ht="30" hidden="1" customHeight="1" outlineLevel="4" x14ac:dyDescent="0.2">
      <c r="A96">
        <v>85</v>
      </c>
      <c r="B96" s="137" t="s">
        <v>354</v>
      </c>
      <c r="C96" s="125" t="s">
        <v>341</v>
      </c>
      <c r="D96" s="115">
        <f t="shared" si="14"/>
        <v>6.5158371040723986E-5</v>
      </c>
      <c r="E96" s="109"/>
      <c r="F96" s="99"/>
      <c r="G96" s="99"/>
      <c r="H96" s="99"/>
      <c r="I96" s="102">
        <v>0.25</v>
      </c>
      <c r="J96" s="99"/>
      <c r="K96" s="100"/>
      <c r="L96" s="88">
        <f t="shared" si="11"/>
        <v>65158.371040723985</v>
      </c>
    </row>
    <row r="97" spans="1:12" ht="30" hidden="1" customHeight="1" outlineLevel="4" x14ac:dyDescent="0.2">
      <c r="A97">
        <v>86</v>
      </c>
      <c r="B97" s="137" t="s">
        <v>887</v>
      </c>
      <c r="C97" s="125" t="s">
        <v>334</v>
      </c>
      <c r="D97" s="115">
        <f t="shared" si="14"/>
        <v>1.3031674208144797E-5</v>
      </c>
      <c r="E97" s="109"/>
      <c r="F97" s="99"/>
      <c r="G97" s="99"/>
      <c r="H97" s="99"/>
      <c r="I97" s="102">
        <v>0.05</v>
      </c>
      <c r="J97" s="99"/>
      <c r="K97" s="100"/>
      <c r="L97" s="88">
        <f t="shared" si="11"/>
        <v>13031.674208144797</v>
      </c>
    </row>
    <row r="98" spans="1:12" ht="30" hidden="1" customHeight="1" outlineLevel="3" x14ac:dyDescent="0.2">
      <c r="A98">
        <v>87</v>
      </c>
      <c r="B98" s="136" t="s">
        <v>355</v>
      </c>
      <c r="C98" s="123" t="s">
        <v>368</v>
      </c>
      <c r="D98" s="114">
        <f>H98*D$77</f>
        <v>2.6063348416289594E-4</v>
      </c>
      <c r="E98" s="109"/>
      <c r="F98" s="99"/>
      <c r="G98" s="99"/>
      <c r="H98" s="101">
        <v>0.02</v>
      </c>
      <c r="I98" s="99"/>
      <c r="J98" s="99"/>
      <c r="K98" s="100"/>
      <c r="L98" s="88">
        <f t="shared" si="11"/>
        <v>260633.48416289594</v>
      </c>
    </row>
    <row r="99" spans="1:12" ht="30" hidden="1" customHeight="1" outlineLevel="4" x14ac:dyDescent="0.2">
      <c r="A99">
        <v>88</v>
      </c>
      <c r="B99" s="137" t="s">
        <v>357</v>
      </c>
      <c r="C99" s="125" t="s">
        <v>332</v>
      </c>
      <c r="D99" s="115">
        <f>I99*$D$98</f>
        <v>1.4334841628959279E-4</v>
      </c>
      <c r="E99" s="109"/>
      <c r="F99" s="99"/>
      <c r="G99" s="99"/>
      <c r="H99" s="99"/>
      <c r="I99" s="102">
        <v>0.55000000000000004</v>
      </c>
      <c r="J99" s="99"/>
      <c r="K99" s="100"/>
      <c r="L99" s="88">
        <f t="shared" si="11"/>
        <v>143348.41628959277</v>
      </c>
    </row>
    <row r="100" spans="1:12" ht="30" hidden="1" customHeight="1" outlineLevel="4" x14ac:dyDescent="0.2">
      <c r="A100">
        <v>89</v>
      </c>
      <c r="B100" s="137" t="s">
        <v>358</v>
      </c>
      <c r="C100" s="125" t="s">
        <v>339</v>
      </c>
      <c r="D100" s="115">
        <f t="shared" ref="D100:D102" si="15">I100*$D$98</f>
        <v>3.9095022624434387E-5</v>
      </c>
      <c r="E100" s="109"/>
      <c r="F100" s="99"/>
      <c r="G100" s="99"/>
      <c r="H100" s="99"/>
      <c r="I100" s="102">
        <v>0.15</v>
      </c>
      <c r="J100" s="99"/>
      <c r="K100" s="100"/>
      <c r="L100" s="88">
        <f t="shared" si="11"/>
        <v>39095.022624434387</v>
      </c>
    </row>
    <row r="101" spans="1:12" ht="30" hidden="1" customHeight="1" outlineLevel="4" x14ac:dyDescent="0.2">
      <c r="A101">
        <v>90</v>
      </c>
      <c r="B101" s="137" t="s">
        <v>359</v>
      </c>
      <c r="C101" s="125" t="s">
        <v>341</v>
      </c>
      <c r="D101" s="115">
        <f t="shared" si="15"/>
        <v>6.5158371040723986E-5</v>
      </c>
      <c r="E101" s="109"/>
      <c r="F101" s="99"/>
      <c r="G101" s="99"/>
      <c r="H101" s="99"/>
      <c r="I101" s="102">
        <v>0.25</v>
      </c>
      <c r="J101" s="99"/>
      <c r="K101" s="100"/>
      <c r="L101" s="88">
        <f t="shared" si="11"/>
        <v>65158.371040723985</v>
      </c>
    </row>
    <row r="102" spans="1:12" ht="30" hidden="1" customHeight="1" outlineLevel="4" x14ac:dyDescent="0.2">
      <c r="A102">
        <v>91</v>
      </c>
      <c r="B102" s="137" t="s">
        <v>360</v>
      </c>
      <c r="C102" s="125" t="s">
        <v>334</v>
      </c>
      <c r="D102" s="115">
        <f t="shared" si="15"/>
        <v>1.3031674208144797E-5</v>
      </c>
      <c r="E102" s="109"/>
      <c r="F102" s="99"/>
      <c r="G102" s="99"/>
      <c r="H102" s="99"/>
      <c r="I102" s="102">
        <v>0.05</v>
      </c>
      <c r="J102" s="99"/>
      <c r="K102" s="100"/>
      <c r="L102" s="88">
        <f t="shared" si="11"/>
        <v>13031.674208144797</v>
      </c>
    </row>
    <row r="103" spans="1:12" ht="30" hidden="1" customHeight="1" outlineLevel="3" x14ac:dyDescent="0.2">
      <c r="A103">
        <v>92</v>
      </c>
      <c r="B103" s="136" t="s">
        <v>361</v>
      </c>
      <c r="C103" s="123" t="s">
        <v>909</v>
      </c>
      <c r="D103" s="114">
        <f>H103*D$77</f>
        <v>2.6063348416289594E-4</v>
      </c>
      <c r="E103" s="109"/>
      <c r="F103" s="99"/>
      <c r="G103" s="99"/>
      <c r="H103" s="101">
        <v>0.02</v>
      </c>
      <c r="I103" s="99"/>
      <c r="J103" s="99"/>
      <c r="K103" s="100"/>
      <c r="L103" s="88">
        <f t="shared" si="11"/>
        <v>260633.48416289594</v>
      </c>
    </row>
    <row r="104" spans="1:12" ht="30" hidden="1" customHeight="1" outlineLevel="4" x14ac:dyDescent="0.2">
      <c r="A104">
        <v>93</v>
      </c>
      <c r="B104" s="137" t="s">
        <v>363</v>
      </c>
      <c r="C104" s="125" t="s">
        <v>332</v>
      </c>
      <c r="D104" s="115">
        <f>I104*$D$103</f>
        <v>1.4334841628959279E-4</v>
      </c>
      <c r="E104" s="109"/>
      <c r="F104" s="99"/>
      <c r="G104" s="99"/>
      <c r="H104" s="99"/>
      <c r="I104" s="102">
        <v>0.55000000000000004</v>
      </c>
      <c r="J104" s="99"/>
      <c r="K104" s="100"/>
      <c r="L104" s="88">
        <f t="shared" si="11"/>
        <v>143348.41628959277</v>
      </c>
    </row>
    <row r="105" spans="1:12" ht="30" hidden="1" customHeight="1" outlineLevel="4" x14ac:dyDescent="0.2">
      <c r="A105">
        <v>94</v>
      </c>
      <c r="B105" s="137" t="s">
        <v>364</v>
      </c>
      <c r="C105" s="125" t="s">
        <v>339</v>
      </c>
      <c r="D105" s="115">
        <f t="shared" ref="D105:D107" si="16">I105*$D$103</f>
        <v>3.9095022624434387E-5</v>
      </c>
      <c r="E105" s="109"/>
      <c r="F105" s="99"/>
      <c r="G105" s="99"/>
      <c r="H105" s="99"/>
      <c r="I105" s="102">
        <v>0.15</v>
      </c>
      <c r="J105" s="99"/>
      <c r="K105" s="100"/>
      <c r="L105" s="88">
        <f t="shared" si="11"/>
        <v>39095.022624434387</v>
      </c>
    </row>
    <row r="106" spans="1:12" ht="30" hidden="1" customHeight="1" outlineLevel="4" x14ac:dyDescent="0.2">
      <c r="A106">
        <v>95</v>
      </c>
      <c r="B106" s="137" t="s">
        <v>365</v>
      </c>
      <c r="C106" s="125" t="s">
        <v>341</v>
      </c>
      <c r="D106" s="115">
        <f t="shared" si="16"/>
        <v>6.5158371040723986E-5</v>
      </c>
      <c r="E106" s="109"/>
      <c r="F106" s="99"/>
      <c r="G106" s="99"/>
      <c r="H106" s="99"/>
      <c r="I106" s="102">
        <v>0.25</v>
      </c>
      <c r="J106" s="99"/>
      <c r="K106" s="100"/>
      <c r="L106" s="88">
        <f t="shared" si="11"/>
        <v>65158.371040723985</v>
      </c>
    </row>
    <row r="107" spans="1:12" ht="30" hidden="1" customHeight="1" outlineLevel="4" x14ac:dyDescent="0.2">
      <c r="A107">
        <v>96</v>
      </c>
      <c r="B107" s="137" t="s">
        <v>366</v>
      </c>
      <c r="C107" s="125" t="s">
        <v>334</v>
      </c>
      <c r="D107" s="115">
        <f t="shared" si="16"/>
        <v>1.3031674208144797E-5</v>
      </c>
      <c r="E107" s="109"/>
      <c r="F107" s="99"/>
      <c r="G107" s="99"/>
      <c r="H107" s="99"/>
      <c r="I107" s="102">
        <v>0.05</v>
      </c>
      <c r="J107" s="99"/>
      <c r="K107" s="100"/>
      <c r="L107" s="88">
        <f t="shared" si="11"/>
        <v>13031.674208144797</v>
      </c>
    </row>
    <row r="108" spans="1:12" ht="30" hidden="1" customHeight="1" outlineLevel="3" x14ac:dyDescent="0.2">
      <c r="A108">
        <v>97</v>
      </c>
      <c r="B108" s="136" t="s">
        <v>367</v>
      </c>
      <c r="C108" s="123" t="s">
        <v>910</v>
      </c>
      <c r="D108" s="114">
        <f>H108*D$77</f>
        <v>2.6063348416289594E-4</v>
      </c>
      <c r="E108" s="109"/>
      <c r="F108" s="99"/>
      <c r="G108" s="99"/>
      <c r="H108" s="101">
        <v>0.02</v>
      </c>
      <c r="I108" s="99"/>
      <c r="J108" s="99"/>
      <c r="K108" s="100"/>
      <c r="L108" s="88">
        <f t="shared" si="11"/>
        <v>260633.48416289594</v>
      </c>
    </row>
    <row r="109" spans="1:12" ht="30" hidden="1" customHeight="1" outlineLevel="4" x14ac:dyDescent="0.2">
      <c r="A109">
        <v>98</v>
      </c>
      <c r="B109" s="137" t="s">
        <v>369</v>
      </c>
      <c r="C109" s="125" t="s">
        <v>332</v>
      </c>
      <c r="D109" s="115">
        <f>I109*$D$108</f>
        <v>2.4760180995475113E-4</v>
      </c>
      <c r="E109" s="109"/>
      <c r="F109" s="99"/>
      <c r="G109" s="99"/>
      <c r="H109" s="99"/>
      <c r="I109" s="102">
        <v>0.95</v>
      </c>
      <c r="J109" s="99"/>
      <c r="K109" s="100"/>
      <c r="L109" s="88">
        <f t="shared" si="11"/>
        <v>247601.80995475114</v>
      </c>
    </row>
    <row r="110" spans="1:12" ht="30" hidden="1" customHeight="1" outlineLevel="4" x14ac:dyDescent="0.2">
      <c r="A110">
        <v>99</v>
      </c>
      <c r="B110" s="137" t="s">
        <v>370</v>
      </c>
      <c r="C110" s="125" t="s">
        <v>334</v>
      </c>
      <c r="D110" s="115">
        <f t="shared" ref="D110" si="17">I110*$D$108</f>
        <v>1.3031674208144797E-5</v>
      </c>
      <c r="E110" s="109"/>
      <c r="F110" s="99"/>
      <c r="G110" s="99"/>
      <c r="H110" s="99"/>
      <c r="I110" s="102">
        <v>0.05</v>
      </c>
      <c r="J110" s="99"/>
      <c r="K110" s="100"/>
      <c r="L110" s="88">
        <f t="shared" si="11"/>
        <v>13031.674208144797</v>
      </c>
    </row>
    <row r="111" spans="1:12" ht="30" hidden="1" customHeight="1" outlineLevel="3" x14ac:dyDescent="0.2">
      <c r="A111">
        <v>100</v>
      </c>
      <c r="B111" s="136" t="s">
        <v>371</v>
      </c>
      <c r="C111" s="123" t="s">
        <v>902</v>
      </c>
      <c r="D111" s="114">
        <f>H111*D$77</f>
        <v>1.8244343891402717E-3</v>
      </c>
      <c r="E111" s="109"/>
      <c r="F111" s="99"/>
      <c r="G111" s="99"/>
      <c r="H111" s="101">
        <v>0.14000000000000001</v>
      </c>
      <c r="I111" s="99"/>
      <c r="J111" s="99"/>
      <c r="K111" s="100"/>
      <c r="L111" s="88">
        <f t="shared" si="11"/>
        <v>1824434.3891402716</v>
      </c>
    </row>
    <row r="112" spans="1:12" ht="30" hidden="1" customHeight="1" outlineLevel="4" x14ac:dyDescent="0.2">
      <c r="A112">
        <v>101</v>
      </c>
      <c r="B112" s="137" t="s">
        <v>373</v>
      </c>
      <c r="C112" s="125" t="s">
        <v>332</v>
      </c>
      <c r="D112" s="115">
        <f>I112*$D$111</f>
        <v>1.4595475113122175E-3</v>
      </c>
      <c r="E112" s="109"/>
      <c r="F112" s="99"/>
      <c r="G112" s="99"/>
      <c r="H112" s="99"/>
      <c r="I112" s="102">
        <v>0.8</v>
      </c>
      <c r="J112" s="99"/>
      <c r="K112" s="100"/>
      <c r="L112" s="88">
        <f t="shared" si="11"/>
        <v>1459547.5113122175</v>
      </c>
    </row>
    <row r="113" spans="1:12" ht="30" hidden="1" customHeight="1" outlineLevel="4" x14ac:dyDescent="0.2">
      <c r="A113">
        <v>102</v>
      </c>
      <c r="B113" s="137" t="s">
        <v>374</v>
      </c>
      <c r="C113" s="125" t="s">
        <v>341</v>
      </c>
      <c r="D113" s="115">
        <f t="shared" ref="D113:D114" si="18">I113*$D$111</f>
        <v>2.7366515837104076E-4</v>
      </c>
      <c r="E113" s="109"/>
      <c r="F113" s="99"/>
      <c r="G113" s="99"/>
      <c r="H113" s="99"/>
      <c r="I113" s="102">
        <v>0.15</v>
      </c>
      <c r="J113" s="99"/>
      <c r="K113" s="100"/>
      <c r="L113" s="88">
        <f t="shared" si="11"/>
        <v>273665.15837104077</v>
      </c>
    </row>
    <row r="114" spans="1:12" ht="30" hidden="1" customHeight="1" outlineLevel="4" x14ac:dyDescent="0.2">
      <c r="A114">
        <v>103</v>
      </c>
      <c r="B114" s="137" t="s">
        <v>375</v>
      </c>
      <c r="C114" s="125" t="s">
        <v>334</v>
      </c>
      <c r="D114" s="115">
        <f t="shared" si="18"/>
        <v>9.1221719457013591E-5</v>
      </c>
      <c r="E114" s="109"/>
      <c r="F114" s="99"/>
      <c r="G114" s="99"/>
      <c r="H114" s="99"/>
      <c r="I114" s="102">
        <v>0.05</v>
      </c>
      <c r="J114" s="99"/>
      <c r="K114" s="100"/>
      <c r="L114" s="88">
        <f t="shared" si="11"/>
        <v>91221.719457013591</v>
      </c>
    </row>
    <row r="115" spans="1:12" ht="30" hidden="1" customHeight="1" outlineLevel="3" x14ac:dyDescent="0.2">
      <c r="A115">
        <v>104</v>
      </c>
      <c r="B115" s="136" t="s">
        <v>376</v>
      </c>
      <c r="C115" s="123" t="s">
        <v>385</v>
      </c>
      <c r="D115" s="114">
        <f>H115*D$77</f>
        <v>1.3031674208144797E-4</v>
      </c>
      <c r="E115" s="109"/>
      <c r="F115" s="99"/>
      <c r="G115" s="99"/>
      <c r="H115" s="101">
        <v>0.01</v>
      </c>
      <c r="I115" s="99"/>
      <c r="J115" s="99"/>
      <c r="K115" s="100"/>
      <c r="L115" s="88">
        <f t="shared" si="11"/>
        <v>130316.74208144797</v>
      </c>
    </row>
    <row r="116" spans="1:12" ht="30" hidden="1" customHeight="1" outlineLevel="4" x14ac:dyDescent="0.2">
      <c r="A116">
        <v>105</v>
      </c>
      <c r="B116" s="137" t="s">
        <v>378</v>
      </c>
      <c r="C116" s="125" t="s">
        <v>387</v>
      </c>
      <c r="D116" s="115">
        <f>I116*$D$115</f>
        <v>1.2380090497737556E-4</v>
      </c>
      <c r="E116" s="109"/>
      <c r="F116" s="99"/>
      <c r="G116" s="99"/>
      <c r="H116" s="99"/>
      <c r="I116" s="102">
        <v>0.95</v>
      </c>
      <c r="J116" s="99"/>
      <c r="K116" s="100"/>
      <c r="L116" s="88">
        <f t="shared" si="11"/>
        <v>123800.90497737557</v>
      </c>
    </row>
    <row r="117" spans="1:12" ht="30" hidden="1" customHeight="1" outlineLevel="4" x14ac:dyDescent="0.2">
      <c r="A117">
        <v>106</v>
      </c>
      <c r="B117" s="137" t="s">
        <v>379</v>
      </c>
      <c r="C117" s="125" t="s">
        <v>334</v>
      </c>
      <c r="D117" s="115">
        <f>I117*$D$115</f>
        <v>6.5158371040723987E-6</v>
      </c>
      <c r="E117" s="109"/>
      <c r="F117" s="99"/>
      <c r="G117" s="99"/>
      <c r="H117" s="99"/>
      <c r="I117" s="102">
        <v>0.05</v>
      </c>
      <c r="J117" s="99"/>
      <c r="K117" s="100"/>
      <c r="L117" s="88">
        <f t="shared" si="11"/>
        <v>6515.8371040723987</v>
      </c>
    </row>
    <row r="118" spans="1:12" ht="30" hidden="1" customHeight="1" outlineLevel="3" x14ac:dyDescent="0.2">
      <c r="A118">
        <v>107</v>
      </c>
      <c r="B118" s="136" t="s">
        <v>380</v>
      </c>
      <c r="C118" s="123" t="s">
        <v>389</v>
      </c>
      <c r="D118" s="114">
        <f>H118*D$77</f>
        <v>1.3031674208144797E-4</v>
      </c>
      <c r="E118" s="109"/>
      <c r="F118" s="99"/>
      <c r="G118" s="99"/>
      <c r="H118" s="101">
        <v>0.01</v>
      </c>
      <c r="I118" s="99"/>
      <c r="J118" s="99"/>
      <c r="K118" s="100"/>
      <c r="L118" s="88">
        <f t="shared" si="11"/>
        <v>130316.74208144797</v>
      </c>
    </row>
    <row r="119" spans="1:12" ht="30" hidden="1" customHeight="1" outlineLevel="4" x14ac:dyDescent="0.2">
      <c r="A119">
        <v>108</v>
      </c>
      <c r="B119" s="137" t="s">
        <v>382</v>
      </c>
      <c r="C119" s="125" t="s">
        <v>387</v>
      </c>
      <c r="D119" s="115">
        <f>I119*$D$118</f>
        <v>1.2380090497737556E-4</v>
      </c>
      <c r="E119" s="109"/>
      <c r="F119" s="99"/>
      <c r="G119" s="99"/>
      <c r="H119" s="99"/>
      <c r="I119" s="99">
        <v>0.95</v>
      </c>
      <c r="J119" s="99"/>
      <c r="K119" s="100"/>
      <c r="L119" s="88">
        <f t="shared" si="11"/>
        <v>123800.90497737557</v>
      </c>
    </row>
    <row r="120" spans="1:12" ht="30" hidden="1" customHeight="1" outlineLevel="4" x14ac:dyDescent="0.2">
      <c r="A120">
        <v>109</v>
      </c>
      <c r="B120" s="137" t="s">
        <v>383</v>
      </c>
      <c r="C120" s="125" t="s">
        <v>334</v>
      </c>
      <c r="D120" s="115">
        <f>I120*$D$118</f>
        <v>6.5158371040723987E-6</v>
      </c>
      <c r="E120" s="109"/>
      <c r="F120" s="99"/>
      <c r="G120" s="99"/>
      <c r="H120" s="99"/>
      <c r="I120" s="102">
        <v>0.05</v>
      </c>
      <c r="J120" s="99"/>
      <c r="K120" s="100"/>
      <c r="L120" s="88">
        <f t="shared" si="11"/>
        <v>6515.8371040723987</v>
      </c>
    </row>
    <row r="121" spans="1:12" ht="30" hidden="1" customHeight="1" outlineLevel="3" x14ac:dyDescent="0.2">
      <c r="A121">
        <v>110</v>
      </c>
      <c r="B121" s="136" t="s">
        <v>384</v>
      </c>
      <c r="C121" s="123" t="s">
        <v>390</v>
      </c>
      <c r="D121" s="114">
        <f>H121*D$77</f>
        <v>1.3031674208144797E-4</v>
      </c>
      <c r="E121" s="109"/>
      <c r="F121" s="99"/>
      <c r="G121" s="99"/>
      <c r="H121" s="101">
        <v>0.01</v>
      </c>
      <c r="I121" s="99"/>
      <c r="J121" s="99"/>
      <c r="K121" s="100"/>
      <c r="L121" s="88">
        <f t="shared" si="11"/>
        <v>130316.74208144797</v>
      </c>
    </row>
    <row r="122" spans="1:12" ht="30" hidden="1" customHeight="1" outlineLevel="4" x14ac:dyDescent="0.2">
      <c r="A122">
        <v>111</v>
      </c>
      <c r="B122" s="137" t="s">
        <v>386</v>
      </c>
      <c r="C122" s="125" t="s">
        <v>387</v>
      </c>
      <c r="D122" s="115">
        <f>I122*$D$121</f>
        <v>1.2380090497737556E-4</v>
      </c>
      <c r="E122" s="109"/>
      <c r="F122" s="99"/>
      <c r="G122" s="99"/>
      <c r="H122" s="99"/>
      <c r="I122" s="102">
        <v>0.95</v>
      </c>
      <c r="J122" s="99"/>
      <c r="K122" s="100"/>
      <c r="L122" s="88">
        <f t="shared" si="11"/>
        <v>123800.90497737557</v>
      </c>
    </row>
    <row r="123" spans="1:12" ht="30" hidden="1" customHeight="1" outlineLevel="4" x14ac:dyDescent="0.2">
      <c r="A123">
        <v>112</v>
      </c>
      <c r="B123" s="137" t="s">
        <v>388</v>
      </c>
      <c r="C123" s="125" t="s">
        <v>334</v>
      </c>
      <c r="D123" s="115">
        <f>I123*$D$121</f>
        <v>6.5158371040723987E-6</v>
      </c>
      <c r="E123" s="109"/>
      <c r="F123" s="99"/>
      <c r="G123" s="99"/>
      <c r="H123" s="99"/>
      <c r="I123" s="102">
        <v>0.05</v>
      </c>
      <c r="J123" s="99"/>
      <c r="K123" s="100"/>
      <c r="L123" s="88">
        <f t="shared" si="11"/>
        <v>6515.8371040723987</v>
      </c>
    </row>
    <row r="124" spans="1:12" ht="30" hidden="1" customHeight="1" outlineLevel="2" x14ac:dyDescent="0.2">
      <c r="A124">
        <v>113</v>
      </c>
      <c r="B124" s="135" t="s">
        <v>80</v>
      </c>
      <c r="C124" s="124" t="s">
        <v>916</v>
      </c>
      <c r="D124" s="113">
        <f>G124*$F$76</f>
        <v>1.8461538461538463E-2</v>
      </c>
      <c r="E124" s="109"/>
      <c r="F124" s="99"/>
      <c r="G124" s="98">
        <f>'مشخصات پروژه'!D5</f>
        <v>7.6923076923076927E-2</v>
      </c>
      <c r="H124" s="99"/>
      <c r="I124" s="99"/>
      <c r="J124" s="99"/>
      <c r="K124" s="100"/>
      <c r="L124" s="88">
        <f t="shared" si="11"/>
        <v>18461538.461538464</v>
      </c>
    </row>
    <row r="125" spans="1:12" ht="30" hidden="1" customHeight="1" outlineLevel="3" x14ac:dyDescent="0.2">
      <c r="A125">
        <v>114</v>
      </c>
      <c r="B125" s="136" t="s">
        <v>391</v>
      </c>
      <c r="C125" s="123" t="s">
        <v>330</v>
      </c>
      <c r="D125" s="114">
        <f>H125*$D$124</f>
        <v>3.8769230769230773E-3</v>
      </c>
      <c r="E125" s="109"/>
      <c r="F125" s="99"/>
      <c r="G125" s="99"/>
      <c r="H125" s="101">
        <v>0.21</v>
      </c>
      <c r="I125" s="99"/>
      <c r="J125" s="99"/>
      <c r="K125" s="100"/>
      <c r="L125" s="88">
        <f t="shared" si="11"/>
        <v>3876923.0769230775</v>
      </c>
    </row>
    <row r="126" spans="1:12" ht="30" hidden="1" customHeight="1" outlineLevel="4" x14ac:dyDescent="0.2">
      <c r="A126">
        <v>115</v>
      </c>
      <c r="B126" s="137" t="s">
        <v>392</v>
      </c>
      <c r="C126" s="125" t="s">
        <v>332</v>
      </c>
      <c r="D126" s="115">
        <f>I126*D125</f>
        <v>3.6830769230769235E-3</v>
      </c>
      <c r="E126" s="109"/>
      <c r="F126" s="99"/>
      <c r="G126" s="99"/>
      <c r="H126" s="99"/>
      <c r="I126" s="102">
        <v>0.95</v>
      </c>
      <c r="J126" s="99"/>
      <c r="K126" s="100"/>
      <c r="L126" s="88">
        <f t="shared" si="11"/>
        <v>3683076.9230769235</v>
      </c>
    </row>
    <row r="127" spans="1:12" ht="30" hidden="1" customHeight="1" outlineLevel="4" x14ac:dyDescent="0.2">
      <c r="A127">
        <v>116</v>
      </c>
      <c r="B127" s="137" t="s">
        <v>393</v>
      </c>
      <c r="C127" s="125" t="s">
        <v>334</v>
      </c>
      <c r="D127" s="115">
        <f>I127*D125</f>
        <v>1.9384615384615388E-4</v>
      </c>
      <c r="E127" s="109"/>
      <c r="F127" s="99"/>
      <c r="G127" s="99"/>
      <c r="H127" s="99"/>
      <c r="I127" s="102">
        <v>0.05</v>
      </c>
      <c r="J127" s="99"/>
      <c r="K127" s="100"/>
      <c r="L127" s="88">
        <f t="shared" si="11"/>
        <v>193846.15384615387</v>
      </c>
    </row>
    <row r="128" spans="1:12" ht="30" hidden="1" customHeight="1" outlineLevel="3" x14ac:dyDescent="0.2">
      <c r="A128">
        <v>117</v>
      </c>
      <c r="B128" s="136" t="s">
        <v>394</v>
      </c>
      <c r="C128" s="123" t="s">
        <v>336</v>
      </c>
      <c r="D128" s="114">
        <f>H128*$D$124</f>
        <v>1.1076923076923078E-3</v>
      </c>
      <c r="E128" s="109"/>
      <c r="F128" s="99"/>
      <c r="G128" s="99"/>
      <c r="H128" s="101">
        <v>0.06</v>
      </c>
      <c r="I128" s="99"/>
      <c r="J128" s="99"/>
      <c r="K128" s="100"/>
      <c r="L128" s="88">
        <f t="shared" si="11"/>
        <v>1107692.3076923077</v>
      </c>
    </row>
    <row r="129" spans="1:12" ht="30" hidden="1" customHeight="1" outlineLevel="4" x14ac:dyDescent="0.2">
      <c r="A129">
        <v>118</v>
      </c>
      <c r="B129" s="137" t="s">
        <v>395</v>
      </c>
      <c r="C129" s="125" t="s">
        <v>332</v>
      </c>
      <c r="D129" s="115">
        <f>I129*D128</f>
        <v>6.0923076923076935E-4</v>
      </c>
      <c r="E129" s="109"/>
      <c r="F129" s="99"/>
      <c r="G129" s="99"/>
      <c r="H129" s="99"/>
      <c r="I129" s="102">
        <v>0.55000000000000004</v>
      </c>
      <c r="J129" s="99"/>
      <c r="K129" s="100"/>
      <c r="L129" s="88">
        <f t="shared" si="11"/>
        <v>609230.76923076937</v>
      </c>
    </row>
    <row r="130" spans="1:12" ht="30" hidden="1" customHeight="1" outlineLevel="4" x14ac:dyDescent="0.2">
      <c r="A130">
        <v>119</v>
      </c>
      <c r="B130" s="137" t="s">
        <v>396</v>
      </c>
      <c r="C130" s="125" t="s">
        <v>339</v>
      </c>
      <c r="D130" s="115">
        <f>I130*D128</f>
        <v>1.6615384615384617E-4</v>
      </c>
      <c r="E130" s="109"/>
      <c r="F130" s="99"/>
      <c r="G130" s="99"/>
      <c r="H130" s="99"/>
      <c r="I130" s="102">
        <v>0.15</v>
      </c>
      <c r="J130" s="99"/>
      <c r="K130" s="100"/>
      <c r="L130" s="88">
        <f t="shared" si="11"/>
        <v>166153.84615384619</v>
      </c>
    </row>
    <row r="131" spans="1:12" ht="30" hidden="1" customHeight="1" outlineLevel="4" x14ac:dyDescent="0.2">
      <c r="A131">
        <v>120</v>
      </c>
      <c r="B131" s="137" t="s">
        <v>397</v>
      </c>
      <c r="C131" s="125" t="s">
        <v>341</v>
      </c>
      <c r="D131" s="115">
        <f>I131*D128</f>
        <v>2.7692307692307695E-4</v>
      </c>
      <c r="E131" s="109"/>
      <c r="F131" s="99"/>
      <c r="G131" s="99"/>
      <c r="H131" s="99"/>
      <c r="I131" s="102">
        <v>0.25</v>
      </c>
      <c r="J131" s="99"/>
      <c r="K131" s="100"/>
      <c r="L131" s="88">
        <f t="shared" si="11"/>
        <v>276923.07692307694</v>
      </c>
    </row>
    <row r="132" spans="1:12" ht="30" hidden="1" customHeight="1" outlineLevel="4" x14ac:dyDescent="0.2">
      <c r="A132">
        <v>121</v>
      </c>
      <c r="B132" s="137" t="s">
        <v>398</v>
      </c>
      <c r="C132" s="125" t="s">
        <v>334</v>
      </c>
      <c r="D132" s="115">
        <f>I132*D128</f>
        <v>5.5384615384615394E-5</v>
      </c>
      <c r="E132" s="109"/>
      <c r="F132" s="99"/>
      <c r="G132" s="99"/>
      <c r="H132" s="99"/>
      <c r="I132" s="102">
        <v>0.05</v>
      </c>
      <c r="J132" s="99"/>
      <c r="K132" s="100"/>
      <c r="L132" s="88">
        <f t="shared" si="11"/>
        <v>55384.61538461539</v>
      </c>
    </row>
    <row r="133" spans="1:12" ht="30" hidden="1" customHeight="1" outlineLevel="3" x14ac:dyDescent="0.2">
      <c r="A133">
        <v>122</v>
      </c>
      <c r="B133" s="136" t="s">
        <v>399</v>
      </c>
      <c r="C133" s="123" t="s">
        <v>343</v>
      </c>
      <c r="D133" s="114">
        <f>H133*$D$124</f>
        <v>6.6461538461538468E-3</v>
      </c>
      <c r="E133" s="109"/>
      <c r="F133" s="99"/>
      <c r="G133" s="99"/>
      <c r="H133" s="101">
        <f>H81</f>
        <v>0.36</v>
      </c>
      <c r="I133" s="99"/>
      <c r="J133" s="99"/>
      <c r="K133" s="100"/>
      <c r="L133" s="88">
        <f t="shared" si="11"/>
        <v>6646153.8461538469</v>
      </c>
    </row>
    <row r="134" spans="1:12" ht="30" hidden="1" customHeight="1" outlineLevel="4" x14ac:dyDescent="0.2">
      <c r="A134">
        <v>123</v>
      </c>
      <c r="B134" s="137" t="s">
        <v>400</v>
      </c>
      <c r="C134" s="125" t="s">
        <v>332</v>
      </c>
      <c r="D134" s="115">
        <f>I134*D133</f>
        <v>5.3169230769230776E-3</v>
      </c>
      <c r="E134" s="109"/>
      <c r="F134" s="99"/>
      <c r="G134" s="99"/>
      <c r="H134" s="99"/>
      <c r="I134" s="102">
        <v>0.8</v>
      </c>
      <c r="J134" s="99"/>
      <c r="K134" s="100"/>
      <c r="L134" s="88">
        <f t="shared" ref="L134:L193" si="19">D134*1000000000</f>
        <v>5316923.0769230779</v>
      </c>
    </row>
    <row r="135" spans="1:12" ht="30" hidden="1" customHeight="1" outlineLevel="4" x14ac:dyDescent="0.2">
      <c r="A135">
        <v>124</v>
      </c>
      <c r="B135" s="137" t="s">
        <v>401</v>
      </c>
      <c r="C135" s="125" t="s">
        <v>339</v>
      </c>
      <c r="D135" s="115">
        <f>I135*D133</f>
        <v>9.9692307692307689E-4</v>
      </c>
      <c r="E135" s="109"/>
      <c r="F135" s="99"/>
      <c r="G135" s="99"/>
      <c r="H135" s="99"/>
      <c r="I135" s="102">
        <v>0.15</v>
      </c>
      <c r="J135" s="99"/>
      <c r="K135" s="100"/>
      <c r="L135" s="88">
        <f t="shared" si="19"/>
        <v>996923.07692307688</v>
      </c>
    </row>
    <row r="136" spans="1:12" ht="30" hidden="1" customHeight="1" outlineLevel="4" x14ac:dyDescent="0.2">
      <c r="A136">
        <v>125</v>
      </c>
      <c r="B136" s="137" t="s">
        <v>402</v>
      </c>
      <c r="C136" s="125" t="s">
        <v>334</v>
      </c>
      <c r="D136" s="115">
        <f>I136*D133</f>
        <v>3.3230769230769235E-4</v>
      </c>
      <c r="E136" s="109"/>
      <c r="F136" s="99"/>
      <c r="G136" s="99"/>
      <c r="H136" s="99"/>
      <c r="I136" s="102">
        <v>0.05</v>
      </c>
      <c r="J136" s="99"/>
      <c r="K136" s="100"/>
      <c r="L136" s="88">
        <f t="shared" si="19"/>
        <v>332307.69230769237</v>
      </c>
    </row>
    <row r="137" spans="1:12" ht="30" hidden="1" customHeight="1" outlineLevel="3" x14ac:dyDescent="0.2">
      <c r="A137">
        <v>126</v>
      </c>
      <c r="B137" s="136" t="s">
        <v>403</v>
      </c>
      <c r="C137" s="123" t="s">
        <v>347</v>
      </c>
      <c r="D137" s="114">
        <f>H137*$D$124</f>
        <v>2.2153846153846156E-3</v>
      </c>
      <c r="E137" s="109"/>
      <c r="F137" s="99"/>
      <c r="G137" s="99"/>
      <c r="H137" s="101">
        <f>H85</f>
        <v>0.12</v>
      </c>
      <c r="I137" s="99"/>
      <c r="J137" s="99"/>
      <c r="K137" s="100"/>
      <c r="L137" s="88">
        <f t="shared" si="19"/>
        <v>2215384.6153846155</v>
      </c>
    </row>
    <row r="138" spans="1:12" ht="30" hidden="1" customHeight="1" outlineLevel="4" x14ac:dyDescent="0.2">
      <c r="A138">
        <v>127</v>
      </c>
      <c r="B138" s="137" t="s">
        <v>404</v>
      </c>
      <c r="C138" s="125" t="s">
        <v>332</v>
      </c>
      <c r="D138" s="115">
        <f>I138*D137</f>
        <v>2.1046153846153849E-3</v>
      </c>
      <c r="E138" s="109"/>
      <c r="F138" s="99"/>
      <c r="G138" s="99"/>
      <c r="H138" s="99"/>
      <c r="I138" s="102">
        <v>0.95</v>
      </c>
      <c r="J138" s="99"/>
      <c r="K138" s="100"/>
      <c r="L138" s="88">
        <f t="shared" si="19"/>
        <v>2104615.384615385</v>
      </c>
    </row>
    <row r="139" spans="1:12" ht="30" hidden="1" customHeight="1" outlineLevel="4" x14ac:dyDescent="0.2">
      <c r="A139">
        <v>128</v>
      </c>
      <c r="B139" s="137" t="s">
        <v>405</v>
      </c>
      <c r="C139" s="125" t="s">
        <v>334</v>
      </c>
      <c r="D139" s="115">
        <f>I139*D137</f>
        <v>1.1076923076923079E-4</v>
      </c>
      <c r="E139" s="109"/>
      <c r="F139" s="99"/>
      <c r="G139" s="99"/>
      <c r="H139" s="99"/>
      <c r="I139" s="102">
        <v>0.05</v>
      </c>
      <c r="J139" s="99"/>
      <c r="K139" s="100"/>
      <c r="L139" s="88">
        <f t="shared" si="19"/>
        <v>110769.23076923078</v>
      </c>
    </row>
    <row r="140" spans="1:12" ht="30" hidden="1" customHeight="1" outlineLevel="3" x14ac:dyDescent="0.2">
      <c r="A140">
        <v>129</v>
      </c>
      <c r="B140" s="136" t="s">
        <v>406</v>
      </c>
      <c r="C140" s="123" t="s">
        <v>351</v>
      </c>
      <c r="D140" s="114">
        <f>H140*$D$124</f>
        <v>9.2307692307692316E-4</v>
      </c>
      <c r="E140" s="109"/>
      <c r="F140" s="99"/>
      <c r="G140" s="99"/>
      <c r="H140" s="101">
        <v>0.05</v>
      </c>
      <c r="I140" s="99"/>
      <c r="J140" s="99"/>
      <c r="K140" s="100"/>
      <c r="L140" s="88">
        <f t="shared" si="19"/>
        <v>923076.92307692312</v>
      </c>
    </row>
    <row r="141" spans="1:12" ht="30" hidden="1" customHeight="1" outlineLevel="4" x14ac:dyDescent="0.2">
      <c r="A141">
        <v>130</v>
      </c>
      <c r="B141" s="137" t="s">
        <v>407</v>
      </c>
      <c r="C141" s="125" t="s">
        <v>332</v>
      </c>
      <c r="D141" s="115">
        <f>I141*D140</f>
        <v>7.3846153846153853E-4</v>
      </c>
      <c r="E141" s="109"/>
      <c r="F141" s="99"/>
      <c r="G141" s="99"/>
      <c r="H141" s="99"/>
      <c r="I141" s="102">
        <v>0.8</v>
      </c>
      <c r="J141" s="99"/>
      <c r="K141" s="100"/>
      <c r="L141" s="88">
        <f t="shared" si="19"/>
        <v>738461.5384615385</v>
      </c>
    </row>
    <row r="142" spans="1:12" ht="30" hidden="1" customHeight="1" outlineLevel="4" x14ac:dyDescent="0.2">
      <c r="A142">
        <v>131</v>
      </c>
      <c r="B142" s="137" t="s">
        <v>408</v>
      </c>
      <c r="C142" s="125" t="s">
        <v>339</v>
      </c>
      <c r="D142" s="115">
        <f>I142*D140</f>
        <v>1.3846153846153847E-4</v>
      </c>
      <c r="E142" s="109"/>
      <c r="F142" s="99"/>
      <c r="G142" s="99"/>
      <c r="H142" s="99"/>
      <c r="I142" s="102">
        <v>0.15</v>
      </c>
      <c r="J142" s="99"/>
      <c r="K142" s="100"/>
      <c r="L142" s="88">
        <f t="shared" si="19"/>
        <v>138461.53846153847</v>
      </c>
    </row>
    <row r="143" spans="1:12" ht="30" hidden="1" customHeight="1" outlineLevel="4" x14ac:dyDescent="0.2">
      <c r="A143">
        <v>132</v>
      </c>
      <c r="B143" s="137" t="s">
        <v>409</v>
      </c>
      <c r="C143" s="125" t="s">
        <v>334</v>
      </c>
      <c r="D143" s="115">
        <f>I143*D140</f>
        <v>4.6153846153846158E-5</v>
      </c>
      <c r="E143" s="109"/>
      <c r="F143" s="99"/>
      <c r="G143" s="99"/>
      <c r="H143" s="99"/>
      <c r="I143" s="102">
        <v>0.05</v>
      </c>
      <c r="J143" s="99"/>
      <c r="K143" s="100"/>
      <c r="L143" s="88">
        <f t="shared" si="19"/>
        <v>46153.846153846156</v>
      </c>
    </row>
    <row r="144" spans="1:12" ht="30" hidden="1" customHeight="1" outlineLevel="3" x14ac:dyDescent="0.2">
      <c r="A144">
        <v>133</v>
      </c>
      <c r="B144" s="136" t="s">
        <v>410</v>
      </c>
      <c r="C144" s="123" t="s">
        <v>356</v>
      </c>
      <c r="D144" s="114">
        <f>H144*$D$124</f>
        <v>1.2923076923076926E-3</v>
      </c>
      <c r="E144" s="109"/>
      <c r="F144" s="99"/>
      <c r="G144" s="99"/>
      <c r="H144" s="101">
        <v>7.0000000000000007E-2</v>
      </c>
      <c r="I144" s="99"/>
      <c r="J144" s="99"/>
      <c r="K144" s="100"/>
      <c r="L144" s="88">
        <f t="shared" si="19"/>
        <v>1292307.6923076927</v>
      </c>
    </row>
    <row r="145" spans="1:12" ht="30" hidden="1" customHeight="1" outlineLevel="4" x14ac:dyDescent="0.2">
      <c r="A145">
        <v>134</v>
      </c>
      <c r="B145" s="137" t="s">
        <v>411</v>
      </c>
      <c r="C145" s="125" t="s">
        <v>332</v>
      </c>
      <c r="D145" s="115">
        <f>I145*D144</f>
        <v>7.1076923076923097E-4</v>
      </c>
      <c r="E145" s="109"/>
      <c r="F145" s="99"/>
      <c r="G145" s="99"/>
      <c r="H145" s="99"/>
      <c r="I145" s="102">
        <v>0.55000000000000004</v>
      </c>
      <c r="J145" s="99"/>
      <c r="K145" s="100"/>
      <c r="L145" s="88">
        <f t="shared" si="19"/>
        <v>710769.23076923098</v>
      </c>
    </row>
    <row r="146" spans="1:12" ht="30" hidden="1" customHeight="1" outlineLevel="4" x14ac:dyDescent="0.2">
      <c r="A146">
        <v>135</v>
      </c>
      <c r="B146" s="137" t="s">
        <v>412</v>
      </c>
      <c r="C146" s="125" t="s">
        <v>339</v>
      </c>
      <c r="D146" s="115">
        <f>I146*D144</f>
        <v>1.938461538461539E-4</v>
      </c>
      <c r="E146" s="109"/>
      <c r="F146" s="99"/>
      <c r="G146" s="99"/>
      <c r="H146" s="99"/>
      <c r="I146" s="102">
        <v>0.15</v>
      </c>
      <c r="J146" s="99"/>
      <c r="K146" s="100"/>
      <c r="L146" s="88">
        <f t="shared" si="19"/>
        <v>193846.1538461539</v>
      </c>
    </row>
    <row r="147" spans="1:12" ht="30" hidden="1" customHeight="1" outlineLevel="4" x14ac:dyDescent="0.2">
      <c r="A147">
        <v>136</v>
      </c>
      <c r="B147" s="137" t="s">
        <v>413</v>
      </c>
      <c r="C147" s="125" t="s">
        <v>341</v>
      </c>
      <c r="D147" s="115">
        <f>I147*D144</f>
        <v>3.2307692307692316E-4</v>
      </c>
      <c r="E147" s="109"/>
      <c r="F147" s="99"/>
      <c r="G147" s="99"/>
      <c r="H147" s="99"/>
      <c r="I147" s="102">
        <v>0.25</v>
      </c>
      <c r="J147" s="99"/>
      <c r="K147" s="100"/>
      <c r="L147" s="88">
        <f t="shared" si="19"/>
        <v>323076.92307692318</v>
      </c>
    </row>
    <row r="148" spans="1:12" ht="30" hidden="1" customHeight="1" outlineLevel="4" x14ac:dyDescent="0.2">
      <c r="A148">
        <v>137</v>
      </c>
      <c r="B148" s="137" t="s">
        <v>414</v>
      </c>
      <c r="C148" s="125" t="s">
        <v>334</v>
      </c>
      <c r="D148" s="115">
        <f>I148*D144</f>
        <v>6.461538461538463E-5</v>
      </c>
      <c r="E148" s="109"/>
      <c r="F148" s="99"/>
      <c r="G148" s="99"/>
      <c r="H148" s="99"/>
      <c r="I148" s="102">
        <v>0.05</v>
      </c>
      <c r="J148" s="99"/>
      <c r="K148" s="100"/>
      <c r="L148" s="88">
        <f t="shared" si="19"/>
        <v>64615.384615384632</v>
      </c>
    </row>
    <row r="149" spans="1:12" ht="30" hidden="1" customHeight="1" outlineLevel="3" x14ac:dyDescent="0.2">
      <c r="A149">
        <v>138</v>
      </c>
      <c r="B149" s="136" t="s">
        <v>415</v>
      </c>
      <c r="C149" s="123" t="s">
        <v>878</v>
      </c>
      <c r="D149" s="114">
        <f>H149*$D$124</f>
        <v>3.6923076923076927E-4</v>
      </c>
      <c r="E149" s="109"/>
      <c r="F149" s="99"/>
      <c r="G149" s="99"/>
      <c r="H149" s="101">
        <f>H93</f>
        <v>0.02</v>
      </c>
      <c r="I149" s="99"/>
      <c r="J149" s="99"/>
      <c r="K149" s="100"/>
      <c r="L149" s="88">
        <f t="shared" si="19"/>
        <v>369230.76923076925</v>
      </c>
    </row>
    <row r="150" spans="1:12" ht="30" hidden="1" customHeight="1" outlineLevel="4" x14ac:dyDescent="0.2">
      <c r="A150">
        <v>139</v>
      </c>
      <c r="B150" s="137" t="s">
        <v>416</v>
      </c>
      <c r="C150" s="125" t="s">
        <v>332</v>
      </c>
      <c r="D150" s="115">
        <f>I150*D149</f>
        <v>2.0307692307692312E-4</v>
      </c>
      <c r="E150" s="109"/>
      <c r="F150" s="99"/>
      <c r="G150" s="99"/>
      <c r="H150" s="99"/>
      <c r="I150" s="99">
        <v>0.55000000000000004</v>
      </c>
      <c r="J150" s="99"/>
      <c r="K150" s="100"/>
      <c r="L150" s="88">
        <f t="shared" si="19"/>
        <v>203076.92307692312</v>
      </c>
    </row>
    <row r="151" spans="1:12" ht="30" hidden="1" customHeight="1" outlineLevel="4" x14ac:dyDescent="0.2">
      <c r="A151">
        <v>140</v>
      </c>
      <c r="B151" s="137" t="s">
        <v>417</v>
      </c>
      <c r="C151" s="125" t="s">
        <v>339</v>
      </c>
      <c r="D151" s="115">
        <f>I151*D149</f>
        <v>5.5384615384615387E-5</v>
      </c>
      <c r="E151" s="109"/>
      <c r="F151" s="99"/>
      <c r="G151" s="99"/>
      <c r="H151" s="99"/>
      <c r="I151" s="102">
        <v>0.15</v>
      </c>
      <c r="J151" s="99"/>
      <c r="K151" s="100"/>
      <c r="L151" s="88">
        <f t="shared" si="19"/>
        <v>55384.61538461539</v>
      </c>
    </row>
    <row r="152" spans="1:12" ht="30" hidden="1" customHeight="1" outlineLevel="4" x14ac:dyDescent="0.2">
      <c r="A152">
        <v>141</v>
      </c>
      <c r="B152" s="137" t="s">
        <v>418</v>
      </c>
      <c r="C152" s="125" t="s">
        <v>341</v>
      </c>
      <c r="D152" s="115">
        <f>I152*D149</f>
        <v>9.2307692307692316E-5</v>
      </c>
      <c r="E152" s="109"/>
      <c r="F152" s="99"/>
      <c r="G152" s="99"/>
      <c r="H152" s="99"/>
      <c r="I152" s="99">
        <v>0.25</v>
      </c>
      <c r="J152" s="99"/>
      <c r="K152" s="100"/>
      <c r="L152" s="88">
        <f t="shared" si="19"/>
        <v>92307.692307692312</v>
      </c>
    </row>
    <row r="153" spans="1:12" ht="30" hidden="1" customHeight="1" outlineLevel="4" x14ac:dyDescent="0.2">
      <c r="A153">
        <v>142</v>
      </c>
      <c r="B153" s="137" t="s">
        <v>419</v>
      </c>
      <c r="C153" s="125" t="s">
        <v>334</v>
      </c>
      <c r="D153" s="115">
        <f>I153*D149</f>
        <v>1.8461538461538465E-5</v>
      </c>
      <c r="E153" s="109"/>
      <c r="F153" s="99"/>
      <c r="G153" s="99"/>
      <c r="H153" s="99"/>
      <c r="I153" s="102">
        <v>0.05</v>
      </c>
      <c r="J153" s="99"/>
      <c r="K153" s="100"/>
      <c r="L153" s="88">
        <f t="shared" si="19"/>
        <v>18461.538461538465</v>
      </c>
    </row>
    <row r="154" spans="1:12" ht="30" hidden="1" customHeight="1" outlineLevel="3" x14ac:dyDescent="0.2">
      <c r="A154">
        <v>143</v>
      </c>
      <c r="B154" s="136" t="s">
        <v>420</v>
      </c>
      <c r="C154" s="123" t="s">
        <v>368</v>
      </c>
      <c r="D154" s="114">
        <f>H154*$D$124</f>
        <v>3.6923076923076927E-4</v>
      </c>
      <c r="E154" s="109"/>
      <c r="F154" s="99"/>
      <c r="G154" s="99"/>
      <c r="H154" s="101">
        <f>H98</f>
        <v>0.02</v>
      </c>
      <c r="I154" s="99"/>
      <c r="J154" s="99"/>
      <c r="K154" s="100"/>
      <c r="L154" s="88">
        <f t="shared" si="19"/>
        <v>369230.76923076925</v>
      </c>
    </row>
    <row r="155" spans="1:12" ht="30" hidden="1" customHeight="1" outlineLevel="4" x14ac:dyDescent="0.2">
      <c r="A155">
        <v>144</v>
      </c>
      <c r="B155" s="137" t="s">
        <v>421</v>
      </c>
      <c r="C155" s="125" t="s">
        <v>332</v>
      </c>
      <c r="D155" s="115">
        <f>I155*D154</f>
        <v>2.0307692307692312E-4</v>
      </c>
      <c r="E155" s="109"/>
      <c r="F155" s="99"/>
      <c r="G155" s="99"/>
      <c r="H155" s="99"/>
      <c r="I155" s="102">
        <v>0.55000000000000004</v>
      </c>
      <c r="J155" s="99"/>
      <c r="K155" s="100"/>
      <c r="L155" s="88">
        <f t="shared" si="19"/>
        <v>203076.92307692312</v>
      </c>
    </row>
    <row r="156" spans="1:12" ht="30" hidden="1" customHeight="1" outlineLevel="4" x14ac:dyDescent="0.2">
      <c r="A156">
        <v>145</v>
      </c>
      <c r="B156" s="137" t="s">
        <v>422</v>
      </c>
      <c r="C156" s="125" t="s">
        <v>339</v>
      </c>
      <c r="D156" s="115">
        <f>I156*D154</f>
        <v>5.5384615384615387E-5</v>
      </c>
      <c r="E156" s="109"/>
      <c r="F156" s="99"/>
      <c r="G156" s="99"/>
      <c r="H156" s="99"/>
      <c r="I156" s="102">
        <v>0.15</v>
      </c>
      <c r="J156" s="99"/>
      <c r="K156" s="100"/>
      <c r="L156" s="88">
        <f t="shared" si="19"/>
        <v>55384.61538461539</v>
      </c>
    </row>
    <row r="157" spans="1:12" ht="30" hidden="1" customHeight="1" outlineLevel="4" x14ac:dyDescent="0.2">
      <c r="A157">
        <v>146</v>
      </c>
      <c r="B157" s="137" t="s">
        <v>423</v>
      </c>
      <c r="C157" s="125" t="s">
        <v>341</v>
      </c>
      <c r="D157" s="115">
        <f>I157*D154</f>
        <v>9.2307692307692316E-5</v>
      </c>
      <c r="E157" s="109"/>
      <c r="F157" s="99"/>
      <c r="G157" s="99"/>
      <c r="H157" s="99"/>
      <c r="I157" s="102">
        <v>0.25</v>
      </c>
      <c r="J157" s="99"/>
      <c r="K157" s="100"/>
      <c r="L157" s="88">
        <f t="shared" si="19"/>
        <v>92307.692307692312</v>
      </c>
    </row>
    <row r="158" spans="1:12" ht="30" hidden="1" customHeight="1" outlineLevel="4" x14ac:dyDescent="0.2">
      <c r="A158">
        <v>147</v>
      </c>
      <c r="B158" s="137" t="s">
        <v>832</v>
      </c>
      <c r="C158" s="125" t="s">
        <v>334</v>
      </c>
      <c r="D158" s="115">
        <f>I158*D154</f>
        <v>1.8461538461538465E-5</v>
      </c>
      <c r="E158" s="109"/>
      <c r="F158" s="99"/>
      <c r="G158" s="99"/>
      <c r="H158" s="99"/>
      <c r="I158" s="102">
        <v>0.05</v>
      </c>
      <c r="J158" s="99"/>
      <c r="K158" s="100"/>
      <c r="L158" s="88">
        <f t="shared" si="19"/>
        <v>18461.538461538465</v>
      </c>
    </row>
    <row r="159" spans="1:12" ht="30" hidden="1" customHeight="1" outlineLevel="3" x14ac:dyDescent="0.2">
      <c r="A159">
        <v>148</v>
      </c>
      <c r="B159" s="136" t="s">
        <v>833</v>
      </c>
      <c r="C159" s="123" t="s">
        <v>372</v>
      </c>
      <c r="D159" s="114">
        <f>H159*$D$124</f>
        <v>3.6923076923076927E-4</v>
      </c>
      <c r="E159" s="109"/>
      <c r="F159" s="99"/>
      <c r="G159" s="99"/>
      <c r="H159" s="101">
        <f>H103</f>
        <v>0.02</v>
      </c>
      <c r="I159" s="99"/>
      <c r="J159" s="99"/>
      <c r="K159" s="100"/>
      <c r="L159" s="88">
        <f t="shared" si="19"/>
        <v>369230.76923076925</v>
      </c>
    </row>
    <row r="160" spans="1:12" ht="30" hidden="1" customHeight="1" outlineLevel="4" x14ac:dyDescent="0.2">
      <c r="A160">
        <v>149</v>
      </c>
      <c r="B160" s="137" t="s">
        <v>834</v>
      </c>
      <c r="C160" s="125" t="s">
        <v>332</v>
      </c>
      <c r="D160" s="115">
        <f>I160*D159</f>
        <v>2.0307692307692312E-4</v>
      </c>
      <c r="E160" s="109"/>
      <c r="F160" s="99"/>
      <c r="G160" s="99"/>
      <c r="H160" s="99"/>
      <c r="I160" s="102">
        <v>0.55000000000000004</v>
      </c>
      <c r="J160" s="99"/>
      <c r="K160" s="100"/>
      <c r="L160" s="88">
        <f t="shared" si="19"/>
        <v>203076.92307692312</v>
      </c>
    </row>
    <row r="161" spans="1:12" ht="30" hidden="1" customHeight="1" outlineLevel="4" x14ac:dyDescent="0.2">
      <c r="A161">
        <v>150</v>
      </c>
      <c r="B161" s="137" t="s">
        <v>835</v>
      </c>
      <c r="C161" s="125" t="s">
        <v>339</v>
      </c>
      <c r="D161" s="115">
        <f>I161*D159</f>
        <v>5.5384615384615387E-5</v>
      </c>
      <c r="E161" s="109"/>
      <c r="F161" s="99"/>
      <c r="G161" s="99"/>
      <c r="H161" s="99"/>
      <c r="I161" s="102">
        <v>0.15</v>
      </c>
      <c r="J161" s="99"/>
      <c r="K161" s="100"/>
      <c r="L161" s="88">
        <f t="shared" si="19"/>
        <v>55384.61538461539</v>
      </c>
    </row>
    <row r="162" spans="1:12" ht="30" hidden="1" customHeight="1" outlineLevel="4" x14ac:dyDescent="0.2">
      <c r="A162">
        <v>151</v>
      </c>
      <c r="B162" s="137" t="s">
        <v>836</v>
      </c>
      <c r="C162" s="125" t="s">
        <v>341</v>
      </c>
      <c r="D162" s="115">
        <f>I162*D159</f>
        <v>9.2307692307692316E-5</v>
      </c>
      <c r="E162" s="109"/>
      <c r="F162" s="99"/>
      <c r="G162" s="99"/>
      <c r="H162" s="99"/>
      <c r="I162" s="102">
        <v>0.25</v>
      </c>
      <c r="J162" s="99"/>
      <c r="K162" s="100"/>
      <c r="L162" s="88">
        <f t="shared" si="19"/>
        <v>92307.692307692312</v>
      </c>
    </row>
    <row r="163" spans="1:12" ht="30" hidden="1" customHeight="1" outlineLevel="4" x14ac:dyDescent="0.2">
      <c r="A163">
        <v>152</v>
      </c>
      <c r="B163" s="137" t="s">
        <v>837</v>
      </c>
      <c r="C163" s="125" t="s">
        <v>334</v>
      </c>
      <c r="D163" s="115">
        <f>I163*D159</f>
        <v>1.8461538461538465E-5</v>
      </c>
      <c r="E163" s="109"/>
      <c r="F163" s="99"/>
      <c r="G163" s="99"/>
      <c r="H163" s="99"/>
      <c r="I163" s="102">
        <v>0.05</v>
      </c>
      <c r="J163" s="99"/>
      <c r="K163" s="100"/>
      <c r="L163" s="88">
        <f t="shared" si="19"/>
        <v>18461.538461538465</v>
      </c>
    </row>
    <row r="164" spans="1:12" ht="30" hidden="1" customHeight="1" outlineLevel="3" x14ac:dyDescent="0.2">
      <c r="A164">
        <v>153</v>
      </c>
      <c r="B164" s="136" t="s">
        <v>424</v>
      </c>
      <c r="C164" s="123" t="s">
        <v>377</v>
      </c>
      <c r="D164" s="114">
        <f>H164*$D$124</f>
        <v>7.3846153846153853E-4</v>
      </c>
      <c r="E164" s="109"/>
      <c r="F164" s="99"/>
      <c r="G164" s="99"/>
      <c r="H164" s="101">
        <v>0.04</v>
      </c>
      <c r="I164" s="99"/>
      <c r="J164" s="99"/>
      <c r="K164" s="100"/>
      <c r="L164" s="88">
        <f t="shared" si="19"/>
        <v>738461.5384615385</v>
      </c>
    </row>
    <row r="165" spans="1:12" ht="30" hidden="1" customHeight="1" outlineLevel="4" x14ac:dyDescent="0.2">
      <c r="A165">
        <v>154</v>
      </c>
      <c r="B165" s="137" t="s">
        <v>425</v>
      </c>
      <c r="C165" s="125" t="s">
        <v>332</v>
      </c>
      <c r="D165" s="115">
        <f>I165*D164</f>
        <v>4.0615384615384624E-4</v>
      </c>
      <c r="E165" s="109"/>
      <c r="F165" s="99"/>
      <c r="G165" s="99"/>
      <c r="H165" s="99"/>
      <c r="I165" s="99">
        <v>0.55000000000000004</v>
      </c>
      <c r="J165" s="99"/>
      <c r="K165" s="100"/>
      <c r="L165" s="88">
        <f t="shared" si="19"/>
        <v>406153.84615384624</v>
      </c>
    </row>
    <row r="166" spans="1:12" ht="30" hidden="1" customHeight="1" outlineLevel="4" x14ac:dyDescent="0.2">
      <c r="A166">
        <v>155</v>
      </c>
      <c r="B166" s="137" t="s">
        <v>426</v>
      </c>
      <c r="C166" s="125" t="s">
        <v>339</v>
      </c>
      <c r="D166" s="115">
        <f>I166*D164</f>
        <v>1.1076923076923077E-4</v>
      </c>
      <c r="E166" s="109"/>
      <c r="F166" s="99"/>
      <c r="G166" s="99"/>
      <c r="H166" s="99"/>
      <c r="I166" s="102">
        <v>0.15</v>
      </c>
      <c r="J166" s="99"/>
      <c r="K166" s="100"/>
      <c r="L166" s="88">
        <f t="shared" si="19"/>
        <v>110769.23076923078</v>
      </c>
    </row>
    <row r="167" spans="1:12" ht="30" hidden="1" customHeight="1" outlineLevel="4" x14ac:dyDescent="0.2">
      <c r="A167">
        <v>156</v>
      </c>
      <c r="B167" s="137" t="s">
        <v>838</v>
      </c>
      <c r="C167" s="125" t="s">
        <v>341</v>
      </c>
      <c r="D167" s="115">
        <f>I167*D164</f>
        <v>1.8461538461538463E-4</v>
      </c>
      <c r="E167" s="109"/>
      <c r="F167" s="99"/>
      <c r="G167" s="99"/>
      <c r="H167" s="99"/>
      <c r="I167" s="99">
        <v>0.25</v>
      </c>
      <c r="J167" s="99"/>
      <c r="K167" s="100"/>
      <c r="L167" s="88">
        <f t="shared" si="19"/>
        <v>184615.38461538462</v>
      </c>
    </row>
    <row r="168" spans="1:12" ht="30" hidden="1" customHeight="1" outlineLevel="4" x14ac:dyDescent="0.2">
      <c r="A168">
        <v>157</v>
      </c>
      <c r="B168" s="137" t="s">
        <v>839</v>
      </c>
      <c r="C168" s="125" t="s">
        <v>334</v>
      </c>
      <c r="D168" s="115">
        <f>I168*D164</f>
        <v>3.6923076923076929E-5</v>
      </c>
      <c r="E168" s="109"/>
      <c r="F168" s="99"/>
      <c r="G168" s="99"/>
      <c r="H168" s="99"/>
      <c r="I168" s="102">
        <v>0.05</v>
      </c>
      <c r="J168" s="99"/>
      <c r="K168" s="100"/>
      <c r="L168" s="88">
        <f t="shared" si="19"/>
        <v>36923.076923076929</v>
      </c>
    </row>
    <row r="169" spans="1:12" ht="30" hidden="1" customHeight="1" outlineLevel="3" x14ac:dyDescent="0.2">
      <c r="A169">
        <v>158</v>
      </c>
      <c r="B169" s="136" t="s">
        <v>427</v>
      </c>
      <c r="C169" s="123" t="s">
        <v>385</v>
      </c>
      <c r="D169" s="114">
        <f>H169*$D$124</f>
        <v>1.8461538461538463E-4</v>
      </c>
      <c r="E169" s="109"/>
      <c r="F169" s="99"/>
      <c r="G169" s="99"/>
      <c r="H169" s="101">
        <f>H115</f>
        <v>0.01</v>
      </c>
      <c r="I169" s="99"/>
      <c r="J169" s="99"/>
      <c r="K169" s="100"/>
      <c r="L169" s="88">
        <f t="shared" si="19"/>
        <v>184615.38461538462</v>
      </c>
    </row>
    <row r="170" spans="1:12" ht="30" hidden="1" customHeight="1" outlineLevel="4" x14ac:dyDescent="0.2">
      <c r="A170">
        <v>159</v>
      </c>
      <c r="B170" s="137" t="s">
        <v>428</v>
      </c>
      <c r="C170" s="125" t="s">
        <v>387</v>
      </c>
      <c r="D170" s="115">
        <f>I170*D169</f>
        <v>1.7538461538461539E-4</v>
      </c>
      <c r="E170" s="109"/>
      <c r="F170" s="99"/>
      <c r="G170" s="99"/>
      <c r="H170" s="99"/>
      <c r="I170" s="102">
        <v>0.95</v>
      </c>
      <c r="J170" s="99"/>
      <c r="K170" s="100"/>
      <c r="L170" s="88">
        <f t="shared" si="19"/>
        <v>175384.61538461538</v>
      </c>
    </row>
    <row r="171" spans="1:12" ht="30" hidden="1" customHeight="1" outlineLevel="4" x14ac:dyDescent="0.2">
      <c r="A171">
        <v>160</v>
      </c>
      <c r="B171" s="137" t="s">
        <v>429</v>
      </c>
      <c r="C171" s="125" t="s">
        <v>334</v>
      </c>
      <c r="D171" s="115">
        <f>I171*D169</f>
        <v>9.2307692307692323E-6</v>
      </c>
      <c r="E171" s="109"/>
      <c r="F171" s="99"/>
      <c r="G171" s="99"/>
      <c r="H171" s="99"/>
      <c r="I171" s="102">
        <v>0.05</v>
      </c>
      <c r="J171" s="99"/>
      <c r="K171" s="100"/>
      <c r="L171" s="88">
        <f t="shared" si="19"/>
        <v>9230.7692307692323</v>
      </c>
    </row>
    <row r="172" spans="1:12" ht="30" hidden="1" customHeight="1" outlineLevel="3" x14ac:dyDescent="0.2">
      <c r="A172">
        <v>161</v>
      </c>
      <c r="B172" s="136" t="s">
        <v>430</v>
      </c>
      <c r="C172" s="123" t="s">
        <v>389</v>
      </c>
      <c r="D172" s="114">
        <f>H172*$D$124</f>
        <v>1.8461538461538463E-4</v>
      </c>
      <c r="E172" s="109"/>
      <c r="F172" s="99"/>
      <c r="G172" s="99"/>
      <c r="H172" s="101">
        <f>H118</f>
        <v>0.01</v>
      </c>
      <c r="I172" s="99"/>
      <c r="J172" s="99"/>
      <c r="K172" s="100"/>
      <c r="L172" s="88">
        <f t="shared" si="19"/>
        <v>184615.38461538462</v>
      </c>
    </row>
    <row r="173" spans="1:12" ht="30" hidden="1" customHeight="1" outlineLevel="4" x14ac:dyDescent="0.2">
      <c r="A173">
        <v>162</v>
      </c>
      <c r="B173" s="137" t="s">
        <v>431</v>
      </c>
      <c r="C173" s="125" t="s">
        <v>387</v>
      </c>
      <c r="D173" s="115">
        <f>I173*D172</f>
        <v>1.7538461538461539E-4</v>
      </c>
      <c r="E173" s="109"/>
      <c r="F173" s="99"/>
      <c r="G173" s="99"/>
      <c r="H173" s="99"/>
      <c r="I173" s="102">
        <v>0.95</v>
      </c>
      <c r="J173" s="99"/>
      <c r="K173" s="100"/>
      <c r="L173" s="88">
        <f t="shared" si="19"/>
        <v>175384.61538461538</v>
      </c>
    </row>
    <row r="174" spans="1:12" ht="30" hidden="1" customHeight="1" outlineLevel="4" x14ac:dyDescent="0.2">
      <c r="A174">
        <v>163</v>
      </c>
      <c r="B174" s="137" t="s">
        <v>432</v>
      </c>
      <c r="C174" s="125" t="s">
        <v>334</v>
      </c>
      <c r="D174" s="115">
        <f>I174*D172</f>
        <v>9.2307692307692323E-6</v>
      </c>
      <c r="E174" s="109"/>
      <c r="F174" s="99"/>
      <c r="G174" s="99"/>
      <c r="H174" s="99"/>
      <c r="I174" s="102">
        <v>0.05</v>
      </c>
      <c r="J174" s="99"/>
      <c r="K174" s="100"/>
      <c r="L174" s="88">
        <f t="shared" si="19"/>
        <v>9230.7692307692323</v>
      </c>
    </row>
    <row r="175" spans="1:12" ht="30" hidden="1" customHeight="1" outlineLevel="3" x14ac:dyDescent="0.2">
      <c r="A175">
        <v>164</v>
      </c>
      <c r="B175" s="136" t="s">
        <v>840</v>
      </c>
      <c r="C175" s="123" t="s">
        <v>390</v>
      </c>
      <c r="D175" s="114">
        <f>H175*$D$124</f>
        <v>1.8461538461538463E-4</v>
      </c>
      <c r="E175" s="109"/>
      <c r="F175" s="99"/>
      <c r="G175" s="99"/>
      <c r="H175" s="101">
        <f>H121</f>
        <v>0.01</v>
      </c>
      <c r="I175" s="99"/>
      <c r="J175" s="99"/>
      <c r="K175" s="100"/>
      <c r="L175" s="88">
        <f t="shared" si="19"/>
        <v>184615.38461538462</v>
      </c>
    </row>
    <row r="176" spans="1:12" ht="30" hidden="1" customHeight="1" outlineLevel="4" x14ac:dyDescent="0.2">
      <c r="A176">
        <v>165</v>
      </c>
      <c r="B176" s="137" t="s">
        <v>841</v>
      </c>
      <c r="C176" s="125" t="s">
        <v>387</v>
      </c>
      <c r="D176" s="115">
        <f>I176*D175</f>
        <v>1.7538461538461539E-4</v>
      </c>
      <c r="E176" s="109"/>
      <c r="F176" s="99"/>
      <c r="G176" s="99"/>
      <c r="H176" s="99"/>
      <c r="I176" s="102">
        <v>0.95</v>
      </c>
      <c r="J176" s="99"/>
      <c r="K176" s="100"/>
      <c r="L176" s="88">
        <f t="shared" si="19"/>
        <v>175384.61538461538</v>
      </c>
    </row>
    <row r="177" spans="1:12" ht="30" hidden="1" customHeight="1" outlineLevel="4" x14ac:dyDescent="0.2">
      <c r="A177">
        <v>166</v>
      </c>
      <c r="B177" s="137" t="s">
        <v>842</v>
      </c>
      <c r="C177" s="125" t="s">
        <v>334</v>
      </c>
      <c r="D177" s="115">
        <f>I177*D175</f>
        <v>9.2307692307692323E-6</v>
      </c>
      <c r="E177" s="109"/>
      <c r="F177" s="99"/>
      <c r="G177" s="99"/>
      <c r="H177" s="99"/>
      <c r="I177" s="102">
        <v>0.05</v>
      </c>
      <c r="J177" s="99"/>
      <c r="K177" s="100"/>
      <c r="L177" s="88">
        <f t="shared" si="19"/>
        <v>9230.7692307692323</v>
      </c>
    </row>
    <row r="178" spans="1:12" ht="30" hidden="1" customHeight="1" outlineLevel="2" x14ac:dyDescent="0.2">
      <c r="A178">
        <v>167</v>
      </c>
      <c r="B178" s="135" t="s">
        <v>211</v>
      </c>
      <c r="C178" s="124" t="s">
        <v>917</v>
      </c>
      <c r="D178" s="113">
        <f>G178*$F$76</f>
        <v>0.10425339366515837</v>
      </c>
      <c r="E178" s="109"/>
      <c r="F178" s="99"/>
      <c r="G178" s="98">
        <f>'مشخصات پروژه'!D6</f>
        <v>0.43438914027149322</v>
      </c>
      <c r="H178" s="99"/>
      <c r="I178" s="99"/>
      <c r="J178" s="99"/>
      <c r="K178" s="100"/>
      <c r="L178" s="88">
        <f t="shared" si="19"/>
        <v>104253393.66515838</v>
      </c>
    </row>
    <row r="179" spans="1:12" ht="30" hidden="1" customHeight="1" outlineLevel="3" x14ac:dyDescent="0.2">
      <c r="A179">
        <v>168</v>
      </c>
      <c r="B179" s="136" t="s">
        <v>433</v>
      </c>
      <c r="C179" s="123" t="s">
        <v>330</v>
      </c>
      <c r="D179" s="114">
        <f>H179*$D$178</f>
        <v>2.0850678733031675E-2</v>
      </c>
      <c r="E179" s="109"/>
      <c r="F179" s="99"/>
      <c r="G179" s="99"/>
      <c r="H179" s="101">
        <v>0.2</v>
      </c>
      <c r="I179" s="99"/>
      <c r="J179" s="99"/>
      <c r="K179" s="100"/>
      <c r="L179" s="88">
        <f t="shared" si="19"/>
        <v>20850678.733031675</v>
      </c>
    </row>
    <row r="180" spans="1:12" ht="30" hidden="1" customHeight="1" outlineLevel="4" x14ac:dyDescent="0.2">
      <c r="A180">
        <v>169</v>
      </c>
      <c r="B180" s="137" t="s">
        <v>434</v>
      </c>
      <c r="C180" s="125" t="s">
        <v>332</v>
      </c>
      <c r="D180" s="115">
        <f>I180*D179</f>
        <v>1.980814479638009E-2</v>
      </c>
      <c r="E180" s="109"/>
      <c r="F180" s="99"/>
      <c r="G180" s="99"/>
      <c r="H180" s="99"/>
      <c r="I180" s="102">
        <v>0.95</v>
      </c>
      <c r="J180" s="99"/>
      <c r="K180" s="100"/>
      <c r="L180" s="88">
        <f t="shared" si="19"/>
        <v>19808144.796380091</v>
      </c>
    </row>
    <row r="181" spans="1:12" ht="30" hidden="1" customHeight="1" outlineLevel="4" x14ac:dyDescent="0.2">
      <c r="A181">
        <v>170</v>
      </c>
      <c r="B181" s="137" t="s">
        <v>435</v>
      </c>
      <c r="C181" s="125" t="s">
        <v>334</v>
      </c>
      <c r="D181" s="115">
        <f>I181*D179</f>
        <v>1.0425339366515838E-3</v>
      </c>
      <c r="E181" s="109"/>
      <c r="F181" s="99"/>
      <c r="G181" s="99"/>
      <c r="H181" s="99"/>
      <c r="I181" s="102">
        <v>0.05</v>
      </c>
      <c r="J181" s="99"/>
      <c r="K181" s="100"/>
      <c r="L181" s="88">
        <f t="shared" si="19"/>
        <v>1042533.9366515838</v>
      </c>
    </row>
    <row r="182" spans="1:12" ht="30" hidden="1" customHeight="1" outlineLevel="3" x14ac:dyDescent="0.2">
      <c r="A182">
        <v>171</v>
      </c>
      <c r="B182" s="136" t="s">
        <v>436</v>
      </c>
      <c r="C182" s="123" t="s">
        <v>336</v>
      </c>
      <c r="D182" s="114">
        <f>H182*$D$178</f>
        <v>6.2552036199095022E-3</v>
      </c>
      <c r="E182" s="109"/>
      <c r="F182" s="99"/>
      <c r="G182" s="99"/>
      <c r="H182" s="101">
        <f>H128</f>
        <v>0.06</v>
      </c>
      <c r="I182" s="99"/>
      <c r="J182" s="99"/>
      <c r="K182" s="100"/>
      <c r="L182" s="88">
        <f t="shared" si="19"/>
        <v>6255203.6199095026</v>
      </c>
    </row>
    <row r="183" spans="1:12" ht="30" hidden="1" customHeight="1" outlineLevel="4" x14ac:dyDescent="0.2">
      <c r="A183">
        <v>172</v>
      </c>
      <c r="B183" s="137" t="s">
        <v>437</v>
      </c>
      <c r="C183" s="125" t="s">
        <v>332</v>
      </c>
      <c r="D183" s="115">
        <f>I183*$D$182</f>
        <v>3.4403619909502267E-3</v>
      </c>
      <c r="E183" s="109"/>
      <c r="F183" s="99"/>
      <c r="G183" s="99"/>
      <c r="H183" s="99"/>
      <c r="I183" s="102">
        <v>0.55000000000000004</v>
      </c>
      <c r="J183" s="99"/>
      <c r="K183" s="100"/>
      <c r="L183" s="88">
        <f t="shared" si="19"/>
        <v>3440361.9909502268</v>
      </c>
    </row>
    <row r="184" spans="1:12" ht="30" hidden="1" customHeight="1" outlineLevel="4" x14ac:dyDescent="0.2">
      <c r="A184">
        <v>173</v>
      </c>
      <c r="B184" s="137" t="s">
        <v>438</v>
      </c>
      <c r="C184" s="125" t="s">
        <v>339</v>
      </c>
      <c r="D184" s="115">
        <f t="shared" ref="D184:D186" si="20">I184*$D$182</f>
        <v>9.3828054298642524E-4</v>
      </c>
      <c r="E184" s="109"/>
      <c r="F184" s="99"/>
      <c r="G184" s="99"/>
      <c r="H184" s="99"/>
      <c r="I184" s="102">
        <v>0.15</v>
      </c>
      <c r="J184" s="99"/>
      <c r="K184" s="100"/>
      <c r="L184" s="88">
        <f t="shared" si="19"/>
        <v>938280.54298642522</v>
      </c>
    </row>
    <row r="185" spans="1:12" ht="30" hidden="1" customHeight="1" outlineLevel="4" x14ac:dyDescent="0.2">
      <c r="A185">
        <v>174</v>
      </c>
      <c r="B185" s="137" t="s">
        <v>439</v>
      </c>
      <c r="C185" s="125" t="s">
        <v>341</v>
      </c>
      <c r="D185" s="115">
        <f t="shared" si="20"/>
        <v>1.5638009049773755E-3</v>
      </c>
      <c r="E185" s="109"/>
      <c r="F185" s="99"/>
      <c r="G185" s="99"/>
      <c r="H185" s="99"/>
      <c r="I185" s="102">
        <v>0.25</v>
      </c>
      <c r="J185" s="99"/>
      <c r="K185" s="100"/>
      <c r="L185" s="88">
        <f t="shared" si="19"/>
        <v>1563800.9049773756</v>
      </c>
    </row>
    <row r="186" spans="1:12" ht="30" hidden="1" customHeight="1" outlineLevel="4" x14ac:dyDescent="0.2">
      <c r="A186">
        <v>175</v>
      </c>
      <c r="B186" s="137" t="s">
        <v>440</v>
      </c>
      <c r="C186" s="125" t="s">
        <v>334</v>
      </c>
      <c r="D186" s="115">
        <f t="shared" si="20"/>
        <v>3.1276018099547515E-4</v>
      </c>
      <c r="E186" s="109"/>
      <c r="F186" s="99"/>
      <c r="G186" s="99"/>
      <c r="H186" s="99"/>
      <c r="I186" s="102">
        <v>0.05</v>
      </c>
      <c r="J186" s="99"/>
      <c r="K186" s="100"/>
      <c r="L186" s="88">
        <f t="shared" si="19"/>
        <v>312760.18099547515</v>
      </c>
    </row>
    <row r="187" spans="1:12" ht="30" hidden="1" customHeight="1" outlineLevel="3" x14ac:dyDescent="0.2">
      <c r="A187">
        <v>176</v>
      </c>
      <c r="B187" s="136" t="s">
        <v>441</v>
      </c>
      <c r="C187" s="123" t="s">
        <v>343</v>
      </c>
      <c r="D187" s="114">
        <f>H187*$D$178</f>
        <v>3.1276018099547512E-2</v>
      </c>
      <c r="E187" s="109"/>
      <c r="F187" s="99"/>
      <c r="G187" s="99"/>
      <c r="H187" s="101">
        <v>0.3</v>
      </c>
      <c r="I187" s="99"/>
      <c r="J187" s="99"/>
      <c r="K187" s="100"/>
      <c r="L187" s="88">
        <f t="shared" si="19"/>
        <v>31276018.099547513</v>
      </c>
    </row>
    <row r="188" spans="1:12" ht="30" hidden="1" customHeight="1" outlineLevel="4" x14ac:dyDescent="0.2">
      <c r="A188">
        <v>177</v>
      </c>
      <c r="B188" s="137" t="s">
        <v>442</v>
      </c>
      <c r="C188" s="125" t="s">
        <v>332</v>
      </c>
      <c r="D188" s="115">
        <f>I188*D187</f>
        <v>2.5020814479638012E-2</v>
      </c>
      <c r="E188" s="109"/>
      <c r="F188" s="99"/>
      <c r="G188" s="99"/>
      <c r="H188" s="99"/>
      <c r="I188" s="102">
        <v>0.8</v>
      </c>
      <c r="J188" s="99"/>
      <c r="K188" s="100"/>
      <c r="L188" s="88">
        <f t="shared" si="19"/>
        <v>25020814.479638014</v>
      </c>
    </row>
    <row r="189" spans="1:12" ht="30" hidden="1" customHeight="1" outlineLevel="4" x14ac:dyDescent="0.2">
      <c r="A189">
        <v>178</v>
      </c>
      <c r="B189" s="137" t="s">
        <v>443</v>
      </c>
      <c r="C189" s="125" t="s">
        <v>339</v>
      </c>
      <c r="D189" s="115">
        <f>I189*D187</f>
        <v>4.6914027149321264E-3</v>
      </c>
      <c r="E189" s="109"/>
      <c r="F189" s="99"/>
      <c r="G189" s="99"/>
      <c r="H189" s="99"/>
      <c r="I189" s="102">
        <v>0.15</v>
      </c>
      <c r="J189" s="99"/>
      <c r="K189" s="100"/>
      <c r="L189" s="88">
        <f t="shared" si="19"/>
        <v>4691402.714932126</v>
      </c>
    </row>
    <row r="190" spans="1:12" ht="30" hidden="1" customHeight="1" outlineLevel="4" x14ac:dyDescent="0.2">
      <c r="A190">
        <v>179</v>
      </c>
      <c r="B190" s="137" t="s">
        <v>444</v>
      </c>
      <c r="C190" s="125" t="s">
        <v>334</v>
      </c>
      <c r="D190" s="115">
        <f>I190*D187</f>
        <v>1.5638009049773758E-3</v>
      </c>
      <c r="E190" s="109"/>
      <c r="F190" s="99"/>
      <c r="G190" s="99"/>
      <c r="H190" s="99"/>
      <c r="I190" s="102">
        <v>0.05</v>
      </c>
      <c r="J190" s="99"/>
      <c r="K190" s="100"/>
      <c r="L190" s="88">
        <f t="shared" si="19"/>
        <v>1563800.9049773759</v>
      </c>
    </row>
    <row r="191" spans="1:12" ht="30" hidden="1" customHeight="1" outlineLevel="3" x14ac:dyDescent="0.2">
      <c r="A191">
        <v>180</v>
      </c>
      <c r="B191" s="136" t="s">
        <v>445</v>
      </c>
      <c r="C191" s="123" t="s">
        <v>347</v>
      </c>
      <c r="D191" s="114">
        <f>H191*$D$178</f>
        <v>1.2510407239819004E-2</v>
      </c>
      <c r="E191" s="109"/>
      <c r="F191" s="99"/>
      <c r="G191" s="99"/>
      <c r="H191" s="101">
        <f>H85</f>
        <v>0.12</v>
      </c>
      <c r="I191" s="99"/>
      <c r="J191" s="99"/>
      <c r="K191" s="100"/>
      <c r="L191" s="88">
        <f t="shared" si="19"/>
        <v>12510407.239819005</v>
      </c>
    </row>
    <row r="192" spans="1:12" ht="30" hidden="1" customHeight="1" outlineLevel="4" x14ac:dyDescent="0.2">
      <c r="A192">
        <v>181</v>
      </c>
      <c r="B192" s="137" t="s">
        <v>446</v>
      </c>
      <c r="C192" s="125" t="s">
        <v>332</v>
      </c>
      <c r="D192" s="115">
        <f>I192*D191</f>
        <v>1.1884886877828054E-2</v>
      </c>
      <c r="E192" s="109"/>
      <c r="F192" s="99"/>
      <c r="G192" s="99"/>
      <c r="H192" s="99"/>
      <c r="I192" s="102">
        <v>0.95</v>
      </c>
      <c r="J192" s="99"/>
      <c r="K192" s="100"/>
      <c r="L192" s="88">
        <f t="shared" si="19"/>
        <v>11884886.877828054</v>
      </c>
    </row>
    <row r="193" spans="1:12" ht="30" hidden="1" customHeight="1" outlineLevel="4" x14ac:dyDescent="0.2">
      <c r="A193">
        <v>182</v>
      </c>
      <c r="B193" s="137" t="s">
        <v>447</v>
      </c>
      <c r="C193" s="125" t="s">
        <v>334</v>
      </c>
      <c r="D193" s="115">
        <f>I193*D191</f>
        <v>6.255203619909503E-4</v>
      </c>
      <c r="E193" s="109"/>
      <c r="F193" s="99"/>
      <c r="G193" s="99"/>
      <c r="H193" s="99"/>
      <c r="I193" s="102">
        <v>0.05</v>
      </c>
      <c r="J193" s="99"/>
      <c r="K193" s="100"/>
      <c r="L193" s="88">
        <f t="shared" si="19"/>
        <v>625520.3619909503</v>
      </c>
    </row>
    <row r="194" spans="1:12" ht="30" hidden="1" customHeight="1" outlineLevel="3" x14ac:dyDescent="0.2">
      <c r="A194">
        <v>183</v>
      </c>
      <c r="B194" s="136" t="s">
        <v>448</v>
      </c>
      <c r="C194" s="123" t="s">
        <v>351</v>
      </c>
      <c r="D194" s="114">
        <f>H194*$D$178</f>
        <v>5.2126696832579186E-3</v>
      </c>
      <c r="E194" s="109"/>
      <c r="F194" s="99"/>
      <c r="G194" s="99"/>
      <c r="H194" s="101">
        <f>H140</f>
        <v>0.05</v>
      </c>
      <c r="I194" s="99"/>
      <c r="J194" s="99"/>
      <c r="K194" s="100"/>
      <c r="L194" s="88">
        <f t="shared" ref="L194:L257" si="21">D194*1000000000</f>
        <v>5212669.6832579188</v>
      </c>
    </row>
    <row r="195" spans="1:12" ht="30" hidden="1" customHeight="1" outlineLevel="4" x14ac:dyDescent="0.2">
      <c r="A195">
        <v>184</v>
      </c>
      <c r="B195" s="137" t="s">
        <v>449</v>
      </c>
      <c r="C195" s="125" t="s">
        <v>332</v>
      </c>
      <c r="D195" s="115">
        <f>I195*D194</f>
        <v>4.1701357466063351E-3</v>
      </c>
      <c r="E195" s="109"/>
      <c r="F195" s="99"/>
      <c r="G195" s="99"/>
      <c r="H195" s="99"/>
      <c r="I195" s="102">
        <v>0.8</v>
      </c>
      <c r="J195" s="99"/>
      <c r="K195" s="100"/>
      <c r="L195" s="88">
        <f t="shared" si="21"/>
        <v>4170135.746606335</v>
      </c>
    </row>
    <row r="196" spans="1:12" ht="30" hidden="1" customHeight="1" outlineLevel="4" x14ac:dyDescent="0.2">
      <c r="A196">
        <v>185</v>
      </c>
      <c r="B196" s="137" t="s">
        <v>450</v>
      </c>
      <c r="C196" s="125" t="s">
        <v>339</v>
      </c>
      <c r="D196" s="115">
        <f>I196*D194</f>
        <v>7.8190045248868777E-4</v>
      </c>
      <c r="E196" s="109"/>
      <c r="F196" s="99"/>
      <c r="G196" s="99"/>
      <c r="H196" s="99"/>
      <c r="I196" s="102">
        <v>0.15</v>
      </c>
      <c r="J196" s="99"/>
      <c r="K196" s="100"/>
      <c r="L196" s="88">
        <f t="shared" si="21"/>
        <v>781900.45248868782</v>
      </c>
    </row>
    <row r="197" spans="1:12" ht="30" hidden="1" customHeight="1" outlineLevel="4" x14ac:dyDescent="0.2">
      <c r="A197">
        <v>186</v>
      </c>
      <c r="B197" s="137" t="s">
        <v>451</v>
      </c>
      <c r="C197" s="125" t="s">
        <v>334</v>
      </c>
      <c r="D197" s="115">
        <f>I197*D194</f>
        <v>2.6063348416289594E-4</v>
      </c>
      <c r="E197" s="109"/>
      <c r="F197" s="99"/>
      <c r="G197" s="99"/>
      <c r="H197" s="99"/>
      <c r="I197" s="99">
        <v>0.05</v>
      </c>
      <c r="J197" s="99"/>
      <c r="K197" s="100"/>
      <c r="L197" s="88">
        <f t="shared" si="21"/>
        <v>260633.48416289594</v>
      </c>
    </row>
    <row r="198" spans="1:12" ht="30" hidden="1" customHeight="1" outlineLevel="3" x14ac:dyDescent="0.2">
      <c r="A198">
        <v>187</v>
      </c>
      <c r="B198" s="136" t="s">
        <v>452</v>
      </c>
      <c r="C198" s="123" t="s">
        <v>356</v>
      </c>
      <c r="D198" s="114">
        <f>H198*$D$178</f>
        <v>6.2552036199095022E-3</v>
      </c>
      <c r="E198" s="109"/>
      <c r="F198" s="99"/>
      <c r="G198" s="99"/>
      <c r="H198" s="101">
        <v>0.06</v>
      </c>
      <c r="I198" s="99"/>
      <c r="J198" s="99"/>
      <c r="K198" s="100"/>
      <c r="L198" s="88">
        <f t="shared" si="21"/>
        <v>6255203.6199095026</v>
      </c>
    </row>
    <row r="199" spans="1:12" ht="30" hidden="1" customHeight="1" outlineLevel="4" x14ac:dyDescent="0.2">
      <c r="A199">
        <v>188</v>
      </c>
      <c r="B199" s="137" t="s">
        <v>453</v>
      </c>
      <c r="C199" s="125" t="s">
        <v>332</v>
      </c>
      <c r="D199" s="115">
        <f>I199*D198</f>
        <v>3.4403619909502267E-3</v>
      </c>
      <c r="E199" s="109"/>
      <c r="F199" s="99"/>
      <c r="G199" s="99"/>
      <c r="H199" s="99"/>
      <c r="I199" s="102">
        <v>0.55000000000000004</v>
      </c>
      <c r="J199" s="99"/>
      <c r="K199" s="100"/>
      <c r="L199" s="88">
        <f t="shared" si="21"/>
        <v>3440361.9909502268</v>
      </c>
    </row>
    <row r="200" spans="1:12" ht="30" hidden="1" customHeight="1" outlineLevel="4" x14ac:dyDescent="0.2">
      <c r="A200">
        <v>189</v>
      </c>
      <c r="B200" s="137" t="s">
        <v>454</v>
      </c>
      <c r="C200" s="125" t="s">
        <v>339</v>
      </c>
      <c r="D200" s="115">
        <f>I200*D198</f>
        <v>9.3828054298642524E-4</v>
      </c>
      <c r="E200" s="109"/>
      <c r="F200" s="99"/>
      <c r="G200" s="99"/>
      <c r="H200" s="99"/>
      <c r="I200" s="102">
        <v>0.15</v>
      </c>
      <c r="J200" s="99"/>
      <c r="K200" s="100"/>
      <c r="L200" s="88">
        <f t="shared" si="21"/>
        <v>938280.54298642522</v>
      </c>
    </row>
    <row r="201" spans="1:12" ht="30" hidden="1" customHeight="1" outlineLevel="4" x14ac:dyDescent="0.2">
      <c r="A201">
        <v>190</v>
      </c>
      <c r="B201" s="137" t="s">
        <v>455</v>
      </c>
      <c r="C201" s="125" t="s">
        <v>341</v>
      </c>
      <c r="D201" s="115">
        <f>I201*D198</f>
        <v>1.5638009049773755E-3</v>
      </c>
      <c r="E201" s="109"/>
      <c r="F201" s="99"/>
      <c r="G201" s="99"/>
      <c r="H201" s="99"/>
      <c r="I201" s="99">
        <v>0.25</v>
      </c>
      <c r="J201" s="99"/>
      <c r="K201" s="100"/>
      <c r="L201" s="88">
        <f t="shared" si="21"/>
        <v>1563800.9049773756</v>
      </c>
    </row>
    <row r="202" spans="1:12" ht="30" hidden="1" customHeight="1" outlineLevel="4" x14ac:dyDescent="0.2">
      <c r="A202">
        <v>191</v>
      </c>
      <c r="B202" s="137" t="s">
        <v>456</v>
      </c>
      <c r="C202" s="125" t="s">
        <v>334</v>
      </c>
      <c r="D202" s="115">
        <f>I202*D198</f>
        <v>3.1276018099547515E-4</v>
      </c>
      <c r="E202" s="109"/>
      <c r="F202" s="99"/>
      <c r="G202" s="99"/>
      <c r="H202" s="99"/>
      <c r="I202" s="102">
        <v>0.05</v>
      </c>
      <c r="J202" s="99"/>
      <c r="K202" s="100"/>
      <c r="L202" s="88">
        <f t="shared" si="21"/>
        <v>312760.18099547515</v>
      </c>
    </row>
    <row r="203" spans="1:12" ht="30" hidden="1" customHeight="1" outlineLevel="3" x14ac:dyDescent="0.2">
      <c r="A203">
        <v>192</v>
      </c>
      <c r="B203" s="136" t="s">
        <v>457</v>
      </c>
      <c r="C203" s="123" t="s">
        <v>362</v>
      </c>
      <c r="D203" s="114">
        <f>H203*$D$178</f>
        <v>2.0850678733031675E-3</v>
      </c>
      <c r="E203" s="109"/>
      <c r="F203" s="99"/>
      <c r="G203" s="99"/>
      <c r="H203" s="101">
        <f>H93</f>
        <v>0.02</v>
      </c>
      <c r="I203" s="99"/>
      <c r="J203" s="99"/>
      <c r="K203" s="100"/>
      <c r="L203" s="88">
        <f t="shared" si="21"/>
        <v>2085067.8733031675</v>
      </c>
    </row>
    <row r="204" spans="1:12" ht="30" hidden="1" customHeight="1" outlineLevel="4" x14ac:dyDescent="0.2">
      <c r="A204">
        <v>193</v>
      </c>
      <c r="B204" s="137" t="s">
        <v>458</v>
      </c>
      <c r="C204" s="125" t="s">
        <v>332</v>
      </c>
      <c r="D204" s="115">
        <f>I204*D203</f>
        <v>1.1467873303167423E-3</v>
      </c>
      <c r="E204" s="109"/>
      <c r="F204" s="99"/>
      <c r="G204" s="99"/>
      <c r="H204" s="99"/>
      <c r="I204" s="102">
        <v>0.55000000000000004</v>
      </c>
      <c r="J204" s="99"/>
      <c r="K204" s="100"/>
      <c r="L204" s="88">
        <f t="shared" si="21"/>
        <v>1146787.3303167422</v>
      </c>
    </row>
    <row r="205" spans="1:12" ht="30" hidden="1" customHeight="1" outlineLevel="4" x14ac:dyDescent="0.2">
      <c r="A205">
        <v>194</v>
      </c>
      <c r="B205" s="137" t="s">
        <v>459</v>
      </c>
      <c r="C205" s="125" t="s">
        <v>339</v>
      </c>
      <c r="D205" s="115">
        <f>I205*D203</f>
        <v>3.127601809954751E-4</v>
      </c>
      <c r="E205" s="109"/>
      <c r="F205" s="99"/>
      <c r="G205" s="99"/>
      <c r="H205" s="99"/>
      <c r="I205" s="102">
        <v>0.15</v>
      </c>
      <c r="J205" s="99"/>
      <c r="K205" s="100"/>
      <c r="L205" s="88">
        <f t="shared" si="21"/>
        <v>312760.18099547509</v>
      </c>
    </row>
    <row r="206" spans="1:12" ht="30" hidden="1" customHeight="1" outlineLevel="4" x14ac:dyDescent="0.2">
      <c r="A206">
        <v>195</v>
      </c>
      <c r="B206" s="137" t="s">
        <v>460</v>
      </c>
      <c r="C206" s="125" t="s">
        <v>341</v>
      </c>
      <c r="D206" s="115">
        <f>I206*D203</f>
        <v>5.2126696832579188E-4</v>
      </c>
      <c r="E206" s="109"/>
      <c r="F206" s="99"/>
      <c r="G206" s="99"/>
      <c r="H206" s="99"/>
      <c r="I206" s="102">
        <v>0.25</v>
      </c>
      <c r="J206" s="99"/>
      <c r="K206" s="100"/>
      <c r="L206" s="88">
        <f t="shared" si="21"/>
        <v>521266.96832579188</v>
      </c>
    </row>
    <row r="207" spans="1:12" ht="30" hidden="1" customHeight="1" outlineLevel="4" x14ac:dyDescent="0.2">
      <c r="A207">
        <v>196</v>
      </c>
      <c r="B207" s="137" t="s">
        <v>461</v>
      </c>
      <c r="C207" s="125" t="s">
        <v>334</v>
      </c>
      <c r="D207" s="115">
        <f>I207*D203</f>
        <v>1.0425339366515838E-4</v>
      </c>
      <c r="E207" s="109"/>
      <c r="F207" s="99"/>
      <c r="G207" s="99"/>
      <c r="H207" s="99"/>
      <c r="I207" s="102">
        <v>0.05</v>
      </c>
      <c r="J207" s="99"/>
      <c r="K207" s="100"/>
      <c r="L207" s="88">
        <f t="shared" si="21"/>
        <v>104253.39366515838</v>
      </c>
    </row>
    <row r="208" spans="1:12" ht="30" hidden="1" customHeight="1" outlineLevel="3" x14ac:dyDescent="0.2">
      <c r="A208">
        <v>197</v>
      </c>
      <c r="B208" s="136" t="s">
        <v>462</v>
      </c>
      <c r="C208" s="123" t="s">
        <v>368</v>
      </c>
      <c r="D208" s="114">
        <f>H208*$D$178</f>
        <v>2.0850678733031675E-3</v>
      </c>
      <c r="E208" s="109"/>
      <c r="F208" s="99"/>
      <c r="G208" s="99"/>
      <c r="H208" s="101">
        <f>H98</f>
        <v>0.02</v>
      </c>
      <c r="I208" s="99"/>
      <c r="J208" s="99"/>
      <c r="K208" s="100"/>
      <c r="L208" s="88">
        <f t="shared" si="21"/>
        <v>2085067.8733031675</v>
      </c>
    </row>
    <row r="209" spans="1:12" ht="30" hidden="1" customHeight="1" outlineLevel="4" x14ac:dyDescent="0.2">
      <c r="A209">
        <v>198</v>
      </c>
      <c r="B209" s="137" t="s">
        <v>463</v>
      </c>
      <c r="C209" s="125" t="s">
        <v>332</v>
      </c>
      <c r="D209" s="115">
        <f>I209*D208</f>
        <v>1.1467873303167423E-3</v>
      </c>
      <c r="E209" s="109"/>
      <c r="F209" s="99"/>
      <c r="G209" s="99"/>
      <c r="H209" s="99"/>
      <c r="I209" s="102">
        <v>0.55000000000000004</v>
      </c>
      <c r="J209" s="99"/>
      <c r="K209" s="100"/>
      <c r="L209" s="88">
        <f t="shared" si="21"/>
        <v>1146787.3303167422</v>
      </c>
    </row>
    <row r="210" spans="1:12" ht="30" hidden="1" customHeight="1" outlineLevel="4" x14ac:dyDescent="0.2">
      <c r="A210">
        <v>199</v>
      </c>
      <c r="B210" s="137" t="s">
        <v>464</v>
      </c>
      <c r="C210" s="125" t="s">
        <v>339</v>
      </c>
      <c r="D210" s="115">
        <f>I210*D208</f>
        <v>3.127601809954751E-4</v>
      </c>
      <c r="E210" s="109"/>
      <c r="F210" s="99"/>
      <c r="G210" s="99"/>
      <c r="H210" s="99"/>
      <c r="I210" s="102">
        <v>0.15</v>
      </c>
      <c r="J210" s="99"/>
      <c r="K210" s="100"/>
      <c r="L210" s="88">
        <f t="shared" si="21"/>
        <v>312760.18099547509</v>
      </c>
    </row>
    <row r="211" spans="1:12" ht="30" hidden="1" customHeight="1" outlineLevel="4" x14ac:dyDescent="0.2">
      <c r="A211">
        <v>200</v>
      </c>
      <c r="B211" s="137" t="s">
        <v>465</v>
      </c>
      <c r="C211" s="125" t="s">
        <v>341</v>
      </c>
      <c r="D211" s="115">
        <f>I211*D208</f>
        <v>5.2126696832579188E-4</v>
      </c>
      <c r="E211" s="109"/>
      <c r="F211" s="99"/>
      <c r="G211" s="99"/>
      <c r="H211" s="99"/>
      <c r="I211" s="102">
        <v>0.25</v>
      </c>
      <c r="J211" s="99"/>
      <c r="K211" s="100"/>
      <c r="L211" s="88">
        <f t="shared" si="21"/>
        <v>521266.96832579188</v>
      </c>
    </row>
    <row r="212" spans="1:12" ht="30" hidden="1" customHeight="1" outlineLevel="4" x14ac:dyDescent="0.2">
      <c r="A212">
        <v>201</v>
      </c>
      <c r="B212" s="137" t="s">
        <v>843</v>
      </c>
      <c r="C212" s="125" t="s">
        <v>334</v>
      </c>
      <c r="D212" s="115">
        <f>I212*D208</f>
        <v>1.0425339366515838E-4</v>
      </c>
      <c r="E212" s="109"/>
      <c r="F212" s="99"/>
      <c r="G212" s="99"/>
      <c r="H212" s="99"/>
      <c r="I212" s="102">
        <v>0.05</v>
      </c>
      <c r="J212" s="99"/>
      <c r="K212" s="100"/>
      <c r="L212" s="88">
        <f t="shared" si="21"/>
        <v>104253.39366515838</v>
      </c>
    </row>
    <row r="213" spans="1:12" ht="30" hidden="1" customHeight="1" outlineLevel="3" x14ac:dyDescent="0.2">
      <c r="A213">
        <v>202</v>
      </c>
      <c r="B213" s="136" t="s">
        <v>844</v>
      </c>
      <c r="C213" s="123" t="s">
        <v>372</v>
      </c>
      <c r="D213" s="114">
        <f>H213*$D$178</f>
        <v>2.0850678733031675E-3</v>
      </c>
      <c r="E213" s="109"/>
      <c r="F213" s="99"/>
      <c r="G213" s="99"/>
      <c r="H213" s="101">
        <f>H159</f>
        <v>0.02</v>
      </c>
      <c r="I213" s="99"/>
      <c r="J213" s="99"/>
      <c r="K213" s="100"/>
      <c r="L213" s="88">
        <f t="shared" si="21"/>
        <v>2085067.8733031675</v>
      </c>
    </row>
    <row r="214" spans="1:12" ht="30" hidden="1" customHeight="1" outlineLevel="4" x14ac:dyDescent="0.2">
      <c r="A214">
        <v>203</v>
      </c>
      <c r="B214" s="137" t="s">
        <v>845</v>
      </c>
      <c r="C214" s="125" t="s">
        <v>332</v>
      </c>
      <c r="D214" s="115">
        <f>I214*D213</f>
        <v>1.1467873303167423E-3</v>
      </c>
      <c r="E214" s="109"/>
      <c r="F214" s="99"/>
      <c r="G214" s="99"/>
      <c r="H214" s="99"/>
      <c r="I214" s="102">
        <v>0.55000000000000004</v>
      </c>
      <c r="J214" s="99"/>
      <c r="K214" s="100"/>
      <c r="L214" s="88">
        <f t="shared" si="21"/>
        <v>1146787.3303167422</v>
      </c>
    </row>
    <row r="215" spans="1:12" ht="30" hidden="1" customHeight="1" outlineLevel="4" x14ac:dyDescent="0.2">
      <c r="A215">
        <v>204</v>
      </c>
      <c r="B215" s="137" t="s">
        <v>846</v>
      </c>
      <c r="C215" s="125" t="s">
        <v>339</v>
      </c>
      <c r="D215" s="115">
        <f>I215*D213</f>
        <v>3.127601809954751E-4</v>
      </c>
      <c r="E215" s="109"/>
      <c r="F215" s="99"/>
      <c r="G215" s="99"/>
      <c r="H215" s="99"/>
      <c r="I215" s="102">
        <v>0.15</v>
      </c>
      <c r="J215" s="99"/>
      <c r="K215" s="100"/>
      <c r="L215" s="88">
        <f t="shared" si="21"/>
        <v>312760.18099547509</v>
      </c>
    </row>
    <row r="216" spans="1:12" ht="30" hidden="1" customHeight="1" outlineLevel="4" x14ac:dyDescent="0.2">
      <c r="A216">
        <v>205</v>
      </c>
      <c r="B216" s="137" t="s">
        <v>847</v>
      </c>
      <c r="C216" s="125" t="s">
        <v>341</v>
      </c>
      <c r="D216" s="115">
        <f>I216*D213</f>
        <v>5.2126696832579188E-4</v>
      </c>
      <c r="E216" s="109"/>
      <c r="F216" s="99"/>
      <c r="G216" s="99"/>
      <c r="H216" s="99"/>
      <c r="I216" s="102">
        <v>0.25</v>
      </c>
      <c r="J216" s="99"/>
      <c r="K216" s="100"/>
      <c r="L216" s="88">
        <f t="shared" si="21"/>
        <v>521266.96832579188</v>
      </c>
    </row>
    <row r="217" spans="1:12" ht="30" hidden="1" customHeight="1" outlineLevel="4" x14ac:dyDescent="0.2">
      <c r="A217">
        <v>206</v>
      </c>
      <c r="B217" s="137" t="s">
        <v>848</v>
      </c>
      <c r="C217" s="125" t="s">
        <v>334</v>
      </c>
      <c r="D217" s="115">
        <f>I217*D213</f>
        <v>1.0425339366515838E-4</v>
      </c>
      <c r="E217" s="109"/>
      <c r="F217" s="99"/>
      <c r="G217" s="99"/>
      <c r="H217" s="99"/>
      <c r="I217" s="102">
        <v>0.05</v>
      </c>
      <c r="J217" s="99"/>
      <c r="K217" s="100"/>
      <c r="L217" s="88">
        <f t="shared" si="21"/>
        <v>104253.39366515838</v>
      </c>
    </row>
    <row r="218" spans="1:12" ht="30" hidden="1" customHeight="1" outlineLevel="3" x14ac:dyDescent="0.2">
      <c r="A218">
        <v>207</v>
      </c>
      <c r="B218" s="136" t="s">
        <v>466</v>
      </c>
      <c r="C218" s="123" t="s">
        <v>377</v>
      </c>
      <c r="D218" s="114">
        <f>H218*$D$178</f>
        <v>2.0850678733031675E-3</v>
      </c>
      <c r="E218" s="109"/>
      <c r="F218" s="99"/>
      <c r="G218" s="99"/>
      <c r="H218" s="101">
        <v>0.02</v>
      </c>
      <c r="I218" s="99"/>
      <c r="J218" s="99"/>
      <c r="K218" s="100"/>
      <c r="L218" s="88">
        <f t="shared" si="21"/>
        <v>2085067.8733031675</v>
      </c>
    </row>
    <row r="219" spans="1:12" ht="30" hidden="1" customHeight="1" outlineLevel="4" x14ac:dyDescent="0.2">
      <c r="A219">
        <v>208</v>
      </c>
      <c r="B219" s="137" t="s">
        <v>467</v>
      </c>
      <c r="C219" s="125" t="s">
        <v>332</v>
      </c>
      <c r="D219" s="115">
        <f>I219*D218</f>
        <v>1.1467873303167423E-3</v>
      </c>
      <c r="E219" s="109"/>
      <c r="F219" s="99"/>
      <c r="G219" s="99"/>
      <c r="H219" s="99"/>
      <c r="I219" s="102">
        <v>0.55000000000000004</v>
      </c>
      <c r="J219" s="99"/>
      <c r="K219" s="100"/>
      <c r="L219" s="88">
        <f t="shared" si="21"/>
        <v>1146787.3303167422</v>
      </c>
    </row>
    <row r="220" spans="1:12" ht="30" hidden="1" customHeight="1" outlineLevel="4" x14ac:dyDescent="0.2">
      <c r="A220">
        <v>209</v>
      </c>
      <c r="B220" s="137" t="s">
        <v>468</v>
      </c>
      <c r="C220" s="125" t="s">
        <v>339</v>
      </c>
      <c r="D220" s="115">
        <f>I220*D218</f>
        <v>3.127601809954751E-4</v>
      </c>
      <c r="E220" s="109"/>
      <c r="F220" s="99"/>
      <c r="G220" s="99"/>
      <c r="H220" s="99"/>
      <c r="I220" s="102">
        <v>0.15</v>
      </c>
      <c r="J220" s="99"/>
      <c r="K220" s="100"/>
      <c r="L220" s="88">
        <f t="shared" si="21"/>
        <v>312760.18099547509</v>
      </c>
    </row>
    <row r="221" spans="1:12" ht="30" hidden="1" customHeight="1" outlineLevel="4" x14ac:dyDescent="0.2">
      <c r="A221">
        <v>210</v>
      </c>
      <c r="B221" s="137" t="s">
        <v>849</v>
      </c>
      <c r="C221" s="125" t="s">
        <v>341</v>
      </c>
      <c r="D221" s="115">
        <f>I221*D218</f>
        <v>5.2126696832579188E-4</v>
      </c>
      <c r="E221" s="109"/>
      <c r="F221" s="99"/>
      <c r="G221" s="99"/>
      <c r="H221" s="99"/>
      <c r="I221" s="102">
        <v>0.25</v>
      </c>
      <c r="J221" s="99"/>
      <c r="K221" s="100"/>
      <c r="L221" s="88">
        <f t="shared" si="21"/>
        <v>521266.96832579188</v>
      </c>
    </row>
    <row r="222" spans="1:12" ht="30" hidden="1" customHeight="1" outlineLevel="4" x14ac:dyDescent="0.2">
      <c r="A222">
        <v>211</v>
      </c>
      <c r="B222" s="137" t="s">
        <v>850</v>
      </c>
      <c r="C222" s="125" t="s">
        <v>334</v>
      </c>
      <c r="D222" s="115">
        <f>I222*D218</f>
        <v>1.0425339366515838E-4</v>
      </c>
      <c r="E222" s="109"/>
      <c r="F222" s="99"/>
      <c r="G222" s="99"/>
      <c r="H222" s="99"/>
      <c r="I222" s="102">
        <v>0.05</v>
      </c>
      <c r="J222" s="99"/>
      <c r="K222" s="100"/>
      <c r="L222" s="88">
        <f t="shared" si="21"/>
        <v>104253.39366515838</v>
      </c>
    </row>
    <row r="223" spans="1:12" ht="30" hidden="1" customHeight="1" outlineLevel="3" x14ac:dyDescent="0.2">
      <c r="A223">
        <v>212</v>
      </c>
      <c r="B223" s="136" t="s">
        <v>469</v>
      </c>
      <c r="C223" s="123" t="s">
        <v>381</v>
      </c>
      <c r="D223" s="114">
        <f>H223*$D$178</f>
        <v>1.0425339366515837E-2</v>
      </c>
      <c r="E223" s="109"/>
      <c r="F223" s="99"/>
      <c r="G223" s="99"/>
      <c r="H223" s="101">
        <v>0.1</v>
      </c>
      <c r="I223" s="99"/>
      <c r="J223" s="99"/>
      <c r="K223" s="100"/>
      <c r="L223" s="88">
        <f t="shared" si="21"/>
        <v>10425339.366515838</v>
      </c>
    </row>
    <row r="224" spans="1:12" ht="30" hidden="1" customHeight="1" outlineLevel="4" x14ac:dyDescent="0.2">
      <c r="A224">
        <v>213</v>
      </c>
      <c r="B224" s="137" t="s">
        <v>470</v>
      </c>
      <c r="C224" s="125" t="s">
        <v>332</v>
      </c>
      <c r="D224" s="115">
        <f>I224*D223</f>
        <v>8.3402714932126702E-3</v>
      </c>
      <c r="E224" s="109"/>
      <c r="F224" s="99"/>
      <c r="G224" s="99"/>
      <c r="H224" s="99"/>
      <c r="I224" s="102">
        <v>0.8</v>
      </c>
      <c r="J224" s="99"/>
      <c r="K224" s="100"/>
      <c r="L224" s="88">
        <f t="shared" si="21"/>
        <v>8340271.4932126701</v>
      </c>
    </row>
    <row r="225" spans="1:12" ht="30" hidden="1" customHeight="1" outlineLevel="4" x14ac:dyDescent="0.2">
      <c r="A225">
        <v>214</v>
      </c>
      <c r="B225" s="137" t="s">
        <v>471</v>
      </c>
      <c r="C225" s="125" t="s">
        <v>341</v>
      </c>
      <c r="D225" s="115">
        <f>I225*D223</f>
        <v>1.5638009049773755E-3</v>
      </c>
      <c r="E225" s="109"/>
      <c r="F225" s="99"/>
      <c r="G225" s="99"/>
      <c r="H225" s="99"/>
      <c r="I225" s="102">
        <v>0.15</v>
      </c>
      <c r="J225" s="99"/>
      <c r="K225" s="100"/>
      <c r="L225" s="88">
        <f t="shared" si="21"/>
        <v>1563800.9049773756</v>
      </c>
    </row>
    <row r="226" spans="1:12" ht="30" hidden="1" customHeight="1" outlineLevel="4" x14ac:dyDescent="0.2">
      <c r="A226">
        <v>215</v>
      </c>
      <c r="B226" s="137" t="s">
        <v>851</v>
      </c>
      <c r="C226" s="125" t="s">
        <v>334</v>
      </c>
      <c r="D226" s="115">
        <f>I226*D223</f>
        <v>5.2126696832579188E-4</v>
      </c>
      <c r="E226" s="109"/>
      <c r="F226" s="99"/>
      <c r="G226" s="99"/>
      <c r="H226" s="99"/>
      <c r="I226" s="102">
        <v>0.05</v>
      </c>
      <c r="J226" s="99"/>
      <c r="K226" s="100"/>
      <c r="L226" s="88">
        <f t="shared" si="21"/>
        <v>521266.96832579188</v>
      </c>
    </row>
    <row r="227" spans="1:12" ht="30" hidden="1" customHeight="1" outlineLevel="3" x14ac:dyDescent="0.2">
      <c r="A227">
        <v>216</v>
      </c>
      <c r="B227" s="136" t="s">
        <v>472</v>
      </c>
      <c r="C227" s="123" t="s">
        <v>385</v>
      </c>
      <c r="D227" s="114">
        <f>H227*$D$178</f>
        <v>1.0425339366515838E-3</v>
      </c>
      <c r="E227" s="109"/>
      <c r="F227" s="99"/>
      <c r="G227" s="99"/>
      <c r="H227" s="101">
        <f>H169</f>
        <v>0.01</v>
      </c>
      <c r="I227" s="99"/>
      <c r="J227" s="99"/>
      <c r="K227" s="100"/>
      <c r="L227" s="88">
        <f t="shared" si="21"/>
        <v>1042533.9366515838</v>
      </c>
    </row>
    <row r="228" spans="1:12" ht="30" hidden="1" customHeight="1" outlineLevel="4" x14ac:dyDescent="0.2">
      <c r="A228">
        <v>217</v>
      </c>
      <c r="B228" s="137" t="s">
        <v>473</v>
      </c>
      <c r="C228" s="125" t="s">
        <v>387</v>
      </c>
      <c r="D228" s="115">
        <f>I228*D227</f>
        <v>9.904072398190045E-4</v>
      </c>
      <c r="E228" s="109"/>
      <c r="F228" s="99"/>
      <c r="G228" s="99"/>
      <c r="H228" s="99"/>
      <c r="I228" s="102">
        <v>0.95</v>
      </c>
      <c r="J228" s="99"/>
      <c r="K228" s="100"/>
      <c r="L228" s="88">
        <f t="shared" si="21"/>
        <v>990407.23981900455</v>
      </c>
    </row>
    <row r="229" spans="1:12" ht="30" hidden="1" customHeight="1" outlineLevel="4" x14ac:dyDescent="0.2">
      <c r="A229">
        <v>218</v>
      </c>
      <c r="B229" s="137" t="s">
        <v>474</v>
      </c>
      <c r="C229" s="125" t="s">
        <v>334</v>
      </c>
      <c r="D229" s="115">
        <f>I229*D227</f>
        <v>5.212669683257919E-5</v>
      </c>
      <c r="E229" s="109"/>
      <c r="F229" s="99"/>
      <c r="G229" s="99"/>
      <c r="H229" s="99"/>
      <c r="I229" s="102">
        <v>0.05</v>
      </c>
      <c r="J229" s="99"/>
      <c r="K229" s="100"/>
      <c r="L229" s="88">
        <f t="shared" si="21"/>
        <v>52126.69683257919</v>
      </c>
    </row>
    <row r="230" spans="1:12" ht="30" hidden="1" customHeight="1" outlineLevel="3" x14ac:dyDescent="0.2">
      <c r="A230">
        <v>219</v>
      </c>
      <c r="B230" s="136" t="s">
        <v>852</v>
      </c>
      <c r="C230" s="123" t="s">
        <v>389</v>
      </c>
      <c r="D230" s="114">
        <f>H230*$D$178</f>
        <v>1.0425339366515838E-3</v>
      </c>
      <c r="E230" s="109"/>
      <c r="F230" s="99"/>
      <c r="G230" s="99"/>
      <c r="H230" s="101">
        <f>H172</f>
        <v>0.01</v>
      </c>
      <c r="I230" s="99"/>
      <c r="J230" s="99"/>
      <c r="K230" s="100"/>
      <c r="L230" s="88">
        <f t="shared" si="21"/>
        <v>1042533.9366515838</v>
      </c>
    </row>
    <row r="231" spans="1:12" ht="30" hidden="1" customHeight="1" outlineLevel="4" x14ac:dyDescent="0.2">
      <c r="A231">
        <v>220</v>
      </c>
      <c r="B231" s="137" t="s">
        <v>853</v>
      </c>
      <c r="C231" s="125" t="s">
        <v>387</v>
      </c>
      <c r="D231" s="115">
        <f>I231*D230</f>
        <v>9.904072398190045E-4</v>
      </c>
      <c r="E231" s="109"/>
      <c r="F231" s="99"/>
      <c r="G231" s="99"/>
      <c r="H231" s="99"/>
      <c r="I231" s="102">
        <v>0.95</v>
      </c>
      <c r="J231" s="99"/>
      <c r="K231" s="100"/>
      <c r="L231" s="88">
        <f t="shared" si="21"/>
        <v>990407.23981900455</v>
      </c>
    </row>
    <row r="232" spans="1:12" ht="30" hidden="1" customHeight="1" outlineLevel="4" x14ac:dyDescent="0.2">
      <c r="A232">
        <v>221</v>
      </c>
      <c r="B232" s="137" t="s">
        <v>854</v>
      </c>
      <c r="C232" s="125" t="s">
        <v>334</v>
      </c>
      <c r="D232" s="115">
        <f>I232*D230</f>
        <v>5.212669683257919E-5</v>
      </c>
      <c r="E232" s="109"/>
      <c r="F232" s="99"/>
      <c r="G232" s="99"/>
      <c r="H232" s="99"/>
      <c r="I232" s="102">
        <v>0.05</v>
      </c>
      <c r="J232" s="99"/>
      <c r="K232" s="100"/>
      <c r="L232" s="88">
        <f t="shared" si="21"/>
        <v>52126.69683257919</v>
      </c>
    </row>
    <row r="233" spans="1:12" ht="30" hidden="1" customHeight="1" outlineLevel="3" x14ac:dyDescent="0.2">
      <c r="A233">
        <v>222</v>
      </c>
      <c r="B233" s="136" t="s">
        <v>855</v>
      </c>
      <c r="C233" s="123" t="s">
        <v>390</v>
      </c>
      <c r="D233" s="114">
        <f>H233*$D$178</f>
        <v>1.0425339366515838E-3</v>
      </c>
      <c r="E233" s="109"/>
      <c r="F233" s="99"/>
      <c r="G233" s="99"/>
      <c r="H233" s="101">
        <f>H175</f>
        <v>0.01</v>
      </c>
      <c r="I233" s="99"/>
      <c r="J233" s="99"/>
      <c r="K233" s="100"/>
      <c r="L233" s="88">
        <f t="shared" si="21"/>
        <v>1042533.9366515838</v>
      </c>
    </row>
    <row r="234" spans="1:12" ht="30" hidden="1" customHeight="1" outlineLevel="4" x14ac:dyDescent="0.2">
      <c r="A234">
        <v>223</v>
      </c>
      <c r="B234" s="137" t="s">
        <v>856</v>
      </c>
      <c r="C234" s="125" t="s">
        <v>387</v>
      </c>
      <c r="D234" s="115">
        <f>I234*D233</f>
        <v>9.904072398190045E-4</v>
      </c>
      <c r="E234" s="109"/>
      <c r="F234" s="99"/>
      <c r="G234" s="99"/>
      <c r="H234" s="99"/>
      <c r="I234" s="102">
        <v>0.95</v>
      </c>
      <c r="J234" s="99"/>
      <c r="K234" s="100"/>
      <c r="L234" s="88">
        <f t="shared" si="21"/>
        <v>990407.23981900455</v>
      </c>
    </row>
    <row r="235" spans="1:12" ht="30" hidden="1" customHeight="1" outlineLevel="4" x14ac:dyDescent="0.2">
      <c r="A235">
        <v>224</v>
      </c>
      <c r="B235" s="137" t="s">
        <v>857</v>
      </c>
      <c r="C235" s="125" t="s">
        <v>334</v>
      </c>
      <c r="D235" s="115">
        <f>I235*D233</f>
        <v>5.212669683257919E-5</v>
      </c>
      <c r="E235" s="109"/>
      <c r="F235" s="99"/>
      <c r="G235" s="99"/>
      <c r="H235" s="99"/>
      <c r="I235" s="102">
        <v>0.05</v>
      </c>
      <c r="J235" s="99"/>
      <c r="K235" s="100"/>
      <c r="L235" s="88">
        <f t="shared" si="21"/>
        <v>52126.69683257919</v>
      </c>
    </row>
    <row r="236" spans="1:12" ht="30" hidden="1" customHeight="1" outlineLevel="2" x14ac:dyDescent="0.2">
      <c r="A236">
        <v>225</v>
      </c>
      <c r="B236" s="135" t="s">
        <v>212</v>
      </c>
      <c r="C236" s="124" t="s">
        <v>918</v>
      </c>
      <c r="D236" s="113">
        <f>G236*$F$76</f>
        <v>0.10425339366515837</v>
      </c>
      <c r="E236" s="109"/>
      <c r="F236" s="99"/>
      <c r="G236" s="98">
        <f>'مشخصات پروژه'!D7</f>
        <v>0.43438914027149322</v>
      </c>
      <c r="H236" s="99"/>
      <c r="I236" s="99"/>
      <c r="J236" s="99"/>
      <c r="K236" s="100"/>
      <c r="L236" s="88">
        <f t="shared" si="21"/>
        <v>104253393.66515838</v>
      </c>
    </row>
    <row r="237" spans="1:12" ht="30" hidden="1" customHeight="1" outlineLevel="3" x14ac:dyDescent="0.2">
      <c r="A237">
        <v>226</v>
      </c>
      <c r="B237" s="136" t="s">
        <v>475</v>
      </c>
      <c r="C237" s="123" t="s">
        <v>330</v>
      </c>
      <c r="D237" s="114">
        <f>H237*$D$236</f>
        <v>2.0850678733031675E-2</v>
      </c>
      <c r="E237" s="109"/>
      <c r="F237" s="99"/>
      <c r="G237" s="99"/>
      <c r="H237" s="101">
        <f>H179</f>
        <v>0.2</v>
      </c>
      <c r="I237" s="99"/>
      <c r="J237" s="99"/>
      <c r="K237" s="100"/>
      <c r="L237" s="88">
        <f t="shared" si="21"/>
        <v>20850678.733031675</v>
      </c>
    </row>
    <row r="238" spans="1:12" ht="30" hidden="1" customHeight="1" outlineLevel="4" x14ac:dyDescent="0.2">
      <c r="A238">
        <v>227</v>
      </c>
      <c r="B238" s="137" t="s">
        <v>476</v>
      </c>
      <c r="C238" s="125" t="s">
        <v>332</v>
      </c>
      <c r="D238" s="115">
        <f>I238*D237</f>
        <v>1.980814479638009E-2</v>
      </c>
      <c r="E238" s="109"/>
      <c r="F238" s="99"/>
      <c r="G238" s="99"/>
      <c r="H238" s="99"/>
      <c r="I238" s="102">
        <v>0.95</v>
      </c>
      <c r="J238" s="99"/>
      <c r="K238" s="100"/>
      <c r="L238" s="88">
        <f t="shared" si="21"/>
        <v>19808144.796380091</v>
      </c>
    </row>
    <row r="239" spans="1:12" ht="30" hidden="1" customHeight="1" outlineLevel="4" x14ac:dyDescent="0.2">
      <c r="A239">
        <v>228</v>
      </c>
      <c r="B239" s="137" t="s">
        <v>477</v>
      </c>
      <c r="C239" s="125" t="s">
        <v>334</v>
      </c>
      <c r="D239" s="115">
        <f>I239*D237</f>
        <v>1.0425339366515838E-3</v>
      </c>
      <c r="E239" s="109"/>
      <c r="F239" s="99"/>
      <c r="G239" s="99"/>
      <c r="H239" s="99"/>
      <c r="I239" s="102">
        <v>0.05</v>
      </c>
      <c r="J239" s="99"/>
      <c r="K239" s="100"/>
      <c r="L239" s="88">
        <f t="shared" si="21"/>
        <v>1042533.9366515838</v>
      </c>
    </row>
    <row r="240" spans="1:12" ht="30" hidden="1" customHeight="1" outlineLevel="3" x14ac:dyDescent="0.2">
      <c r="A240">
        <v>229</v>
      </c>
      <c r="B240" s="136" t="s">
        <v>478</v>
      </c>
      <c r="C240" s="123" t="s">
        <v>336</v>
      </c>
      <c r="D240" s="114">
        <f>H240*$D$236</f>
        <v>6.2552036199095022E-3</v>
      </c>
      <c r="E240" s="109"/>
      <c r="F240" s="99"/>
      <c r="G240" s="99"/>
      <c r="H240" s="101">
        <f>H182</f>
        <v>0.06</v>
      </c>
      <c r="I240" s="99"/>
      <c r="J240" s="99"/>
      <c r="K240" s="100"/>
      <c r="L240" s="88">
        <f t="shared" si="21"/>
        <v>6255203.6199095026</v>
      </c>
    </row>
    <row r="241" spans="1:12" ht="30" hidden="1" customHeight="1" outlineLevel="4" x14ac:dyDescent="0.2">
      <c r="A241">
        <v>230</v>
      </c>
      <c r="B241" s="137" t="s">
        <v>479</v>
      </c>
      <c r="C241" s="125" t="s">
        <v>332</v>
      </c>
      <c r="D241" s="115">
        <f>I241*D240</f>
        <v>3.4403619909502267E-3</v>
      </c>
      <c r="E241" s="109"/>
      <c r="F241" s="99"/>
      <c r="G241" s="99"/>
      <c r="H241" s="99"/>
      <c r="I241" s="102">
        <v>0.55000000000000004</v>
      </c>
      <c r="J241" s="99"/>
      <c r="K241" s="100"/>
      <c r="L241" s="88">
        <f t="shared" si="21"/>
        <v>3440361.9909502268</v>
      </c>
    </row>
    <row r="242" spans="1:12" ht="30" hidden="1" customHeight="1" outlineLevel="4" x14ac:dyDescent="0.2">
      <c r="A242">
        <v>231</v>
      </c>
      <c r="B242" s="137" t="s">
        <v>480</v>
      </c>
      <c r="C242" s="125" t="s">
        <v>339</v>
      </c>
      <c r="D242" s="115">
        <f>I242*D240</f>
        <v>9.3828054298642524E-4</v>
      </c>
      <c r="E242" s="109"/>
      <c r="F242" s="99"/>
      <c r="G242" s="99"/>
      <c r="H242" s="99"/>
      <c r="I242" s="102">
        <v>0.15</v>
      </c>
      <c r="J242" s="99"/>
      <c r="K242" s="100"/>
      <c r="L242" s="88">
        <f t="shared" si="21"/>
        <v>938280.54298642522</v>
      </c>
    </row>
    <row r="243" spans="1:12" ht="30" hidden="1" customHeight="1" outlineLevel="4" x14ac:dyDescent="0.2">
      <c r="A243">
        <v>232</v>
      </c>
      <c r="B243" s="137" t="s">
        <v>481</v>
      </c>
      <c r="C243" s="125" t="s">
        <v>341</v>
      </c>
      <c r="D243" s="115">
        <f>I243*D240</f>
        <v>1.5638009049773755E-3</v>
      </c>
      <c r="E243" s="109"/>
      <c r="F243" s="99"/>
      <c r="G243" s="99"/>
      <c r="H243" s="99"/>
      <c r="I243" s="102">
        <v>0.25</v>
      </c>
      <c r="J243" s="99"/>
      <c r="K243" s="100"/>
      <c r="L243" s="88">
        <f t="shared" si="21"/>
        <v>1563800.9049773756</v>
      </c>
    </row>
    <row r="244" spans="1:12" ht="30" hidden="1" customHeight="1" outlineLevel="4" x14ac:dyDescent="0.2">
      <c r="A244">
        <v>233</v>
      </c>
      <c r="B244" s="137" t="s">
        <v>482</v>
      </c>
      <c r="C244" s="125" t="s">
        <v>334</v>
      </c>
      <c r="D244" s="115">
        <f>I244*D240</f>
        <v>3.1276018099547515E-4</v>
      </c>
      <c r="E244" s="109"/>
      <c r="F244" s="99"/>
      <c r="G244" s="99"/>
      <c r="H244" s="99"/>
      <c r="I244" s="102">
        <v>0.05</v>
      </c>
      <c r="J244" s="99"/>
      <c r="K244" s="100"/>
      <c r="L244" s="88">
        <f t="shared" si="21"/>
        <v>312760.18099547515</v>
      </c>
    </row>
    <row r="245" spans="1:12" ht="30" hidden="1" customHeight="1" outlineLevel="3" x14ac:dyDescent="0.2">
      <c r="A245">
        <v>234</v>
      </c>
      <c r="B245" s="136" t="s">
        <v>483</v>
      </c>
      <c r="C245" s="123" t="s">
        <v>343</v>
      </c>
      <c r="D245" s="114">
        <f>H245*$D$236</f>
        <v>3.1276018099547512E-2</v>
      </c>
      <c r="E245" s="109"/>
      <c r="F245" s="99"/>
      <c r="G245" s="99"/>
      <c r="H245" s="101">
        <f>H187</f>
        <v>0.3</v>
      </c>
      <c r="I245" s="99"/>
      <c r="J245" s="99"/>
      <c r="K245" s="100"/>
      <c r="L245" s="88">
        <f t="shared" si="21"/>
        <v>31276018.099547513</v>
      </c>
    </row>
    <row r="246" spans="1:12" ht="30" hidden="1" customHeight="1" outlineLevel="4" x14ac:dyDescent="0.2">
      <c r="A246">
        <v>235</v>
      </c>
      <c r="B246" s="137" t="s">
        <v>484</v>
      </c>
      <c r="C246" s="125" t="s">
        <v>332</v>
      </c>
      <c r="D246" s="115">
        <f>I246*D245</f>
        <v>2.5020814479638012E-2</v>
      </c>
      <c r="E246" s="109"/>
      <c r="F246" s="99"/>
      <c r="G246" s="99"/>
      <c r="H246" s="99"/>
      <c r="I246" s="102">
        <v>0.8</v>
      </c>
      <c r="J246" s="99"/>
      <c r="K246" s="100"/>
      <c r="L246" s="88">
        <f t="shared" si="21"/>
        <v>25020814.479638014</v>
      </c>
    </row>
    <row r="247" spans="1:12" ht="30" hidden="1" customHeight="1" outlineLevel="4" x14ac:dyDescent="0.2">
      <c r="A247">
        <v>236</v>
      </c>
      <c r="B247" s="137" t="s">
        <v>485</v>
      </c>
      <c r="C247" s="125" t="s">
        <v>339</v>
      </c>
      <c r="D247" s="115">
        <f>I247*D245</f>
        <v>4.6914027149321264E-3</v>
      </c>
      <c r="E247" s="109"/>
      <c r="F247" s="99"/>
      <c r="G247" s="99"/>
      <c r="H247" s="99"/>
      <c r="I247" s="102">
        <v>0.15</v>
      </c>
      <c r="J247" s="99"/>
      <c r="K247" s="100"/>
      <c r="L247" s="88">
        <f t="shared" si="21"/>
        <v>4691402.714932126</v>
      </c>
    </row>
    <row r="248" spans="1:12" ht="30" hidden="1" customHeight="1" outlineLevel="4" x14ac:dyDescent="0.2">
      <c r="A248">
        <v>237</v>
      </c>
      <c r="B248" s="137" t="s">
        <v>486</v>
      </c>
      <c r="C248" s="125" t="s">
        <v>334</v>
      </c>
      <c r="D248" s="115">
        <f>I248*D245</f>
        <v>1.5638009049773758E-3</v>
      </c>
      <c r="E248" s="109"/>
      <c r="F248" s="99"/>
      <c r="G248" s="99"/>
      <c r="H248" s="99"/>
      <c r="I248" s="102">
        <v>0.05</v>
      </c>
      <c r="J248" s="99"/>
      <c r="K248" s="100"/>
      <c r="L248" s="88">
        <f t="shared" si="21"/>
        <v>1563800.9049773759</v>
      </c>
    </row>
    <row r="249" spans="1:12" ht="30" hidden="1" customHeight="1" outlineLevel="3" x14ac:dyDescent="0.2">
      <c r="A249">
        <v>238</v>
      </c>
      <c r="B249" s="136" t="s">
        <v>487</v>
      </c>
      <c r="C249" s="123" t="s">
        <v>347</v>
      </c>
      <c r="D249" s="114">
        <f>H249*$D$236</f>
        <v>1.2510407239819004E-2</v>
      </c>
      <c r="E249" s="109"/>
      <c r="F249" s="99"/>
      <c r="G249" s="99"/>
      <c r="H249" s="101">
        <f>H191</f>
        <v>0.12</v>
      </c>
      <c r="I249" s="102"/>
      <c r="J249" s="99"/>
      <c r="K249" s="100"/>
      <c r="L249" s="88">
        <f t="shared" si="21"/>
        <v>12510407.239819005</v>
      </c>
    </row>
    <row r="250" spans="1:12" ht="30" hidden="1" customHeight="1" outlineLevel="4" x14ac:dyDescent="0.2">
      <c r="A250">
        <v>239</v>
      </c>
      <c r="B250" s="137" t="s">
        <v>488</v>
      </c>
      <c r="C250" s="125" t="s">
        <v>332</v>
      </c>
      <c r="D250" s="115">
        <f>I250*D249</f>
        <v>1.1884886877828054E-2</v>
      </c>
      <c r="E250" s="109"/>
      <c r="F250" s="99"/>
      <c r="G250" s="99"/>
      <c r="H250" s="99"/>
      <c r="I250" s="102">
        <v>0.95</v>
      </c>
      <c r="J250" s="99"/>
      <c r="K250" s="100"/>
      <c r="L250" s="88">
        <f t="shared" si="21"/>
        <v>11884886.877828054</v>
      </c>
    </row>
    <row r="251" spans="1:12" ht="30" hidden="1" customHeight="1" outlineLevel="4" x14ac:dyDescent="0.2">
      <c r="A251">
        <v>240</v>
      </c>
      <c r="B251" s="137" t="s">
        <v>489</v>
      </c>
      <c r="C251" s="125" t="s">
        <v>334</v>
      </c>
      <c r="D251" s="115">
        <f>I251*D249</f>
        <v>6.255203619909503E-4</v>
      </c>
      <c r="E251" s="109"/>
      <c r="F251" s="99"/>
      <c r="G251" s="99"/>
      <c r="H251" s="99"/>
      <c r="I251" s="102">
        <v>0.05</v>
      </c>
      <c r="J251" s="99"/>
      <c r="K251" s="100"/>
      <c r="L251" s="88">
        <f t="shared" si="21"/>
        <v>625520.3619909503</v>
      </c>
    </row>
    <row r="252" spans="1:12" ht="30" hidden="1" customHeight="1" outlineLevel="3" x14ac:dyDescent="0.2">
      <c r="A252">
        <v>241</v>
      </c>
      <c r="B252" s="136" t="s">
        <v>490</v>
      </c>
      <c r="C252" s="123" t="s">
        <v>351</v>
      </c>
      <c r="D252" s="114">
        <f>H252*$D$236</f>
        <v>5.2126696832579186E-3</v>
      </c>
      <c r="E252" s="109"/>
      <c r="F252" s="99"/>
      <c r="G252" s="99"/>
      <c r="H252" s="101">
        <f>H194</f>
        <v>0.05</v>
      </c>
      <c r="I252" s="99"/>
      <c r="J252" s="99"/>
      <c r="K252" s="100"/>
      <c r="L252" s="88">
        <f t="shared" si="21"/>
        <v>5212669.6832579188</v>
      </c>
    </row>
    <row r="253" spans="1:12" ht="30" hidden="1" customHeight="1" outlineLevel="4" x14ac:dyDescent="0.2">
      <c r="A253">
        <v>242</v>
      </c>
      <c r="B253" s="137" t="s">
        <v>491</v>
      </c>
      <c r="C253" s="125" t="s">
        <v>332</v>
      </c>
      <c r="D253" s="115">
        <f>I253*D252</f>
        <v>4.1701357466063351E-3</v>
      </c>
      <c r="E253" s="109"/>
      <c r="F253" s="99"/>
      <c r="G253" s="99"/>
      <c r="H253" s="99"/>
      <c r="I253" s="102">
        <v>0.8</v>
      </c>
      <c r="J253" s="99"/>
      <c r="K253" s="100"/>
      <c r="L253" s="88">
        <f t="shared" si="21"/>
        <v>4170135.746606335</v>
      </c>
    </row>
    <row r="254" spans="1:12" ht="30" hidden="1" customHeight="1" outlineLevel="4" x14ac:dyDescent="0.2">
      <c r="A254">
        <v>243</v>
      </c>
      <c r="B254" s="137" t="s">
        <v>492</v>
      </c>
      <c r="C254" s="125" t="s">
        <v>339</v>
      </c>
      <c r="D254" s="115">
        <f>I254*D252</f>
        <v>7.8190045248868777E-4</v>
      </c>
      <c r="E254" s="109"/>
      <c r="F254" s="99"/>
      <c r="G254" s="99"/>
      <c r="H254" s="99"/>
      <c r="I254" s="102">
        <v>0.15</v>
      </c>
      <c r="J254" s="99"/>
      <c r="K254" s="100"/>
      <c r="L254" s="88">
        <f t="shared" si="21"/>
        <v>781900.45248868782</v>
      </c>
    </row>
    <row r="255" spans="1:12" ht="30" hidden="1" customHeight="1" outlineLevel="4" x14ac:dyDescent="0.2">
      <c r="A255">
        <v>244</v>
      </c>
      <c r="B255" s="137" t="s">
        <v>493</v>
      </c>
      <c r="C255" s="125" t="s">
        <v>334</v>
      </c>
      <c r="D255" s="115">
        <f>I255*D252</f>
        <v>2.6063348416289594E-4</v>
      </c>
      <c r="E255" s="109"/>
      <c r="F255" s="99"/>
      <c r="G255" s="99"/>
      <c r="H255" s="99"/>
      <c r="I255" s="102">
        <v>0.05</v>
      </c>
      <c r="J255" s="99"/>
      <c r="K255" s="100"/>
      <c r="L255" s="88">
        <f t="shared" si="21"/>
        <v>260633.48416289594</v>
      </c>
    </row>
    <row r="256" spans="1:12" ht="30" hidden="1" customHeight="1" outlineLevel="3" x14ac:dyDescent="0.2">
      <c r="A256">
        <v>245</v>
      </c>
      <c r="B256" s="136" t="s">
        <v>494</v>
      </c>
      <c r="C256" s="123" t="s">
        <v>356</v>
      </c>
      <c r="D256" s="114">
        <f>H256*$D$236</f>
        <v>6.2552036199095022E-3</v>
      </c>
      <c r="E256" s="109"/>
      <c r="F256" s="99"/>
      <c r="G256" s="99"/>
      <c r="H256" s="101">
        <f>H198</f>
        <v>0.06</v>
      </c>
      <c r="I256" s="99"/>
      <c r="J256" s="99"/>
      <c r="K256" s="100"/>
      <c r="L256" s="88">
        <f t="shared" si="21"/>
        <v>6255203.6199095026</v>
      </c>
    </row>
    <row r="257" spans="1:12" ht="30" hidden="1" customHeight="1" outlineLevel="4" x14ac:dyDescent="0.2">
      <c r="A257">
        <v>246</v>
      </c>
      <c r="B257" s="137" t="s">
        <v>495</v>
      </c>
      <c r="C257" s="125" t="s">
        <v>332</v>
      </c>
      <c r="D257" s="115">
        <f>I257*D256</f>
        <v>3.4403619909502267E-3</v>
      </c>
      <c r="E257" s="109"/>
      <c r="F257" s="99"/>
      <c r="G257" s="99"/>
      <c r="H257" s="99"/>
      <c r="I257" s="102">
        <v>0.55000000000000004</v>
      </c>
      <c r="J257" s="99"/>
      <c r="K257" s="100"/>
      <c r="L257" s="88">
        <f t="shared" si="21"/>
        <v>3440361.9909502268</v>
      </c>
    </row>
    <row r="258" spans="1:12" ht="30" hidden="1" customHeight="1" outlineLevel="4" x14ac:dyDescent="0.2">
      <c r="A258">
        <v>247</v>
      </c>
      <c r="B258" s="137" t="s">
        <v>496</v>
      </c>
      <c r="C258" s="125" t="s">
        <v>339</v>
      </c>
      <c r="D258" s="115">
        <f>I258*D256</f>
        <v>9.3828054298642524E-4</v>
      </c>
      <c r="E258" s="109"/>
      <c r="F258" s="99"/>
      <c r="G258" s="99"/>
      <c r="H258" s="99"/>
      <c r="I258" s="102">
        <v>0.15</v>
      </c>
      <c r="J258" s="99"/>
      <c r="K258" s="100"/>
      <c r="L258" s="88">
        <f t="shared" ref="L258:L307" si="22">D258*1000000000</f>
        <v>938280.54298642522</v>
      </c>
    </row>
    <row r="259" spans="1:12" ht="30" hidden="1" customHeight="1" outlineLevel="4" x14ac:dyDescent="0.2">
      <c r="A259">
        <v>248</v>
      </c>
      <c r="B259" s="137" t="s">
        <v>497</v>
      </c>
      <c r="C259" s="125" t="s">
        <v>341</v>
      </c>
      <c r="D259" s="115">
        <f>I259*D256</f>
        <v>1.5638009049773755E-3</v>
      </c>
      <c r="E259" s="109"/>
      <c r="F259" s="99"/>
      <c r="G259" s="99"/>
      <c r="H259" s="99"/>
      <c r="I259" s="102">
        <v>0.25</v>
      </c>
      <c r="J259" s="99"/>
      <c r="K259" s="100"/>
      <c r="L259" s="88">
        <f t="shared" si="22"/>
        <v>1563800.9049773756</v>
      </c>
    </row>
    <row r="260" spans="1:12" ht="30" hidden="1" customHeight="1" outlineLevel="4" x14ac:dyDescent="0.2">
      <c r="A260">
        <v>249</v>
      </c>
      <c r="B260" s="137" t="s">
        <v>498</v>
      </c>
      <c r="C260" s="125" t="s">
        <v>334</v>
      </c>
      <c r="D260" s="115">
        <f>I260*D256</f>
        <v>3.1276018099547515E-4</v>
      </c>
      <c r="E260" s="109"/>
      <c r="F260" s="99"/>
      <c r="G260" s="99"/>
      <c r="H260" s="99"/>
      <c r="I260" s="102">
        <v>0.05</v>
      </c>
      <c r="J260" s="99"/>
      <c r="K260" s="100"/>
      <c r="L260" s="88">
        <f t="shared" si="22"/>
        <v>312760.18099547515</v>
      </c>
    </row>
    <row r="261" spans="1:12" ht="30" hidden="1" customHeight="1" outlineLevel="3" x14ac:dyDescent="0.2">
      <c r="A261">
        <v>250</v>
      </c>
      <c r="B261" s="136" t="s">
        <v>858</v>
      </c>
      <c r="C261" s="123" t="s">
        <v>362</v>
      </c>
      <c r="D261" s="114">
        <f>H261*$D$236</f>
        <v>2.0850678733031675E-3</v>
      </c>
      <c r="E261" s="109"/>
      <c r="F261" s="99"/>
      <c r="G261" s="99"/>
      <c r="H261" s="101">
        <f>H203</f>
        <v>0.02</v>
      </c>
      <c r="I261" s="99"/>
      <c r="J261" s="99"/>
      <c r="K261" s="100"/>
      <c r="L261" s="88">
        <f t="shared" si="22"/>
        <v>2085067.8733031675</v>
      </c>
    </row>
    <row r="262" spans="1:12" ht="30" hidden="1" customHeight="1" outlineLevel="4" x14ac:dyDescent="0.2">
      <c r="A262">
        <v>251</v>
      </c>
      <c r="B262" s="137" t="s">
        <v>859</v>
      </c>
      <c r="C262" s="125" t="s">
        <v>332</v>
      </c>
      <c r="D262" s="115">
        <f>I262*D261</f>
        <v>1.1467873303167423E-3</v>
      </c>
      <c r="E262" s="109"/>
      <c r="F262" s="99"/>
      <c r="G262" s="99"/>
      <c r="H262" s="99"/>
      <c r="I262" s="102">
        <v>0.55000000000000004</v>
      </c>
      <c r="J262" s="99"/>
      <c r="K262" s="100"/>
      <c r="L262" s="88">
        <f t="shared" si="22"/>
        <v>1146787.3303167422</v>
      </c>
    </row>
    <row r="263" spans="1:12" ht="30" hidden="1" customHeight="1" outlineLevel="4" x14ac:dyDescent="0.2">
      <c r="A263">
        <v>252</v>
      </c>
      <c r="B263" s="137" t="s">
        <v>860</v>
      </c>
      <c r="C263" s="125" t="s">
        <v>339</v>
      </c>
      <c r="D263" s="115">
        <f>I263*D261</f>
        <v>3.127601809954751E-4</v>
      </c>
      <c r="E263" s="109"/>
      <c r="F263" s="99"/>
      <c r="G263" s="99"/>
      <c r="H263" s="99"/>
      <c r="I263" s="102">
        <v>0.15</v>
      </c>
      <c r="J263" s="99"/>
      <c r="K263" s="100"/>
      <c r="L263" s="88">
        <f t="shared" si="22"/>
        <v>312760.18099547509</v>
      </c>
    </row>
    <row r="264" spans="1:12" ht="30" hidden="1" customHeight="1" outlineLevel="4" x14ac:dyDescent="0.2">
      <c r="A264">
        <v>253</v>
      </c>
      <c r="B264" s="137" t="s">
        <v>861</v>
      </c>
      <c r="C264" s="125" t="s">
        <v>341</v>
      </c>
      <c r="D264" s="115">
        <f>I264*D261</f>
        <v>5.2126696832579188E-4</v>
      </c>
      <c r="E264" s="109"/>
      <c r="F264" s="99"/>
      <c r="G264" s="99"/>
      <c r="H264" s="99"/>
      <c r="I264" s="102">
        <v>0.25</v>
      </c>
      <c r="J264" s="99"/>
      <c r="K264" s="100"/>
      <c r="L264" s="88">
        <f t="shared" si="22"/>
        <v>521266.96832579188</v>
      </c>
    </row>
    <row r="265" spans="1:12" ht="30" hidden="1" customHeight="1" outlineLevel="4" x14ac:dyDescent="0.2">
      <c r="A265">
        <v>254</v>
      </c>
      <c r="B265" s="137" t="s">
        <v>862</v>
      </c>
      <c r="C265" s="125" t="s">
        <v>334</v>
      </c>
      <c r="D265" s="115">
        <f>I265*D261</f>
        <v>1.0425339366515838E-4</v>
      </c>
      <c r="E265" s="109"/>
      <c r="F265" s="99"/>
      <c r="G265" s="99"/>
      <c r="H265" s="99"/>
      <c r="I265" s="102">
        <v>0.05</v>
      </c>
      <c r="J265" s="99"/>
      <c r="K265" s="100"/>
      <c r="L265" s="88">
        <f t="shared" si="22"/>
        <v>104253.39366515838</v>
      </c>
    </row>
    <row r="266" spans="1:12" ht="30" hidden="1" customHeight="1" outlineLevel="3" x14ac:dyDescent="0.2">
      <c r="A266">
        <v>255</v>
      </c>
      <c r="B266" s="136" t="s">
        <v>499</v>
      </c>
      <c r="C266" s="123" t="s">
        <v>368</v>
      </c>
      <c r="D266" s="114">
        <f>H266*$D$236</f>
        <v>2.0850678733031675E-3</v>
      </c>
      <c r="E266" s="109"/>
      <c r="F266" s="99"/>
      <c r="G266" s="99"/>
      <c r="H266" s="101">
        <f>H208</f>
        <v>0.02</v>
      </c>
      <c r="I266" s="99"/>
      <c r="J266" s="99"/>
      <c r="K266" s="100"/>
      <c r="L266" s="88">
        <f t="shared" si="22"/>
        <v>2085067.8733031675</v>
      </c>
    </row>
    <row r="267" spans="1:12" ht="30" hidden="1" customHeight="1" outlineLevel="4" x14ac:dyDescent="0.2">
      <c r="A267">
        <v>256</v>
      </c>
      <c r="B267" s="137" t="s">
        <v>500</v>
      </c>
      <c r="C267" s="125" t="s">
        <v>332</v>
      </c>
      <c r="D267" s="115">
        <f>I267*D266</f>
        <v>1.1467873303167423E-3</v>
      </c>
      <c r="E267" s="109"/>
      <c r="F267" s="99"/>
      <c r="G267" s="99"/>
      <c r="H267" s="99"/>
      <c r="I267" s="102">
        <v>0.55000000000000004</v>
      </c>
      <c r="J267" s="99"/>
      <c r="K267" s="100"/>
      <c r="L267" s="88">
        <f t="shared" si="22"/>
        <v>1146787.3303167422</v>
      </c>
    </row>
    <row r="268" spans="1:12" ht="30" hidden="1" customHeight="1" outlineLevel="4" x14ac:dyDescent="0.2">
      <c r="A268">
        <v>257</v>
      </c>
      <c r="B268" s="137" t="s">
        <v>501</v>
      </c>
      <c r="C268" s="125" t="s">
        <v>339</v>
      </c>
      <c r="D268" s="115">
        <f>I268*D266</f>
        <v>3.127601809954751E-4</v>
      </c>
      <c r="E268" s="109"/>
      <c r="F268" s="99"/>
      <c r="G268" s="99"/>
      <c r="H268" s="99"/>
      <c r="I268" s="102">
        <v>0.15</v>
      </c>
      <c r="J268" s="99"/>
      <c r="K268" s="100"/>
      <c r="L268" s="88">
        <f t="shared" si="22"/>
        <v>312760.18099547509</v>
      </c>
    </row>
    <row r="269" spans="1:12" ht="30" hidden="1" customHeight="1" outlineLevel="4" x14ac:dyDescent="0.2">
      <c r="A269">
        <v>258</v>
      </c>
      <c r="B269" s="137" t="s">
        <v>502</v>
      </c>
      <c r="C269" s="125" t="s">
        <v>341</v>
      </c>
      <c r="D269" s="115">
        <f>I269*D266</f>
        <v>5.2126696832579188E-4</v>
      </c>
      <c r="E269" s="109"/>
      <c r="F269" s="99"/>
      <c r="G269" s="99"/>
      <c r="H269" s="99"/>
      <c r="I269" s="102">
        <v>0.25</v>
      </c>
      <c r="J269" s="99"/>
      <c r="K269" s="100"/>
      <c r="L269" s="88">
        <f t="shared" si="22"/>
        <v>521266.96832579188</v>
      </c>
    </row>
    <row r="270" spans="1:12" ht="30" hidden="1" customHeight="1" outlineLevel="4" x14ac:dyDescent="0.2">
      <c r="A270">
        <v>259</v>
      </c>
      <c r="B270" s="137" t="s">
        <v>863</v>
      </c>
      <c r="C270" s="125" t="s">
        <v>334</v>
      </c>
      <c r="D270" s="115">
        <f>I270*D266</f>
        <v>1.0425339366515838E-4</v>
      </c>
      <c r="E270" s="109"/>
      <c r="F270" s="99"/>
      <c r="G270" s="99"/>
      <c r="H270" s="99"/>
      <c r="I270" s="102">
        <v>0.05</v>
      </c>
      <c r="J270" s="99"/>
      <c r="K270" s="100"/>
      <c r="L270" s="88">
        <f t="shared" si="22"/>
        <v>104253.39366515838</v>
      </c>
    </row>
    <row r="271" spans="1:12" ht="30" hidden="1" customHeight="1" outlineLevel="3" x14ac:dyDescent="0.2">
      <c r="A271">
        <v>260</v>
      </c>
      <c r="B271" s="136" t="s">
        <v>864</v>
      </c>
      <c r="C271" s="123" t="s">
        <v>372</v>
      </c>
      <c r="D271" s="114">
        <f>H271*$D$236</f>
        <v>2.0850678733031675E-3</v>
      </c>
      <c r="E271" s="109"/>
      <c r="F271" s="99"/>
      <c r="G271" s="99"/>
      <c r="H271" s="101">
        <f>H213</f>
        <v>0.02</v>
      </c>
      <c r="I271" s="102"/>
      <c r="J271" s="99"/>
      <c r="K271" s="100"/>
      <c r="L271" s="88">
        <f t="shared" si="22"/>
        <v>2085067.8733031675</v>
      </c>
    </row>
    <row r="272" spans="1:12" ht="30" hidden="1" customHeight="1" outlineLevel="4" x14ac:dyDescent="0.2">
      <c r="A272">
        <v>261</v>
      </c>
      <c r="B272" s="137" t="s">
        <v>865</v>
      </c>
      <c r="C272" s="125" t="s">
        <v>332</v>
      </c>
      <c r="D272" s="115">
        <f>I272*D271</f>
        <v>1.1467873303167423E-3</v>
      </c>
      <c r="E272" s="109"/>
      <c r="F272" s="99"/>
      <c r="G272" s="99"/>
      <c r="H272" s="99"/>
      <c r="I272" s="102">
        <v>0.55000000000000004</v>
      </c>
      <c r="J272" s="99"/>
      <c r="K272" s="100"/>
      <c r="L272" s="88">
        <f t="shared" si="22"/>
        <v>1146787.3303167422</v>
      </c>
    </row>
    <row r="273" spans="1:12" ht="30" hidden="1" customHeight="1" outlineLevel="4" x14ac:dyDescent="0.2">
      <c r="A273">
        <v>262</v>
      </c>
      <c r="B273" s="137" t="s">
        <v>866</v>
      </c>
      <c r="C273" s="125" t="s">
        <v>339</v>
      </c>
      <c r="D273" s="115">
        <f>I273*D271</f>
        <v>3.127601809954751E-4</v>
      </c>
      <c r="E273" s="109"/>
      <c r="F273" s="99"/>
      <c r="G273" s="99"/>
      <c r="H273" s="99"/>
      <c r="I273" s="102">
        <v>0.15</v>
      </c>
      <c r="J273" s="99"/>
      <c r="K273" s="100"/>
      <c r="L273" s="88">
        <f t="shared" si="22"/>
        <v>312760.18099547509</v>
      </c>
    </row>
    <row r="274" spans="1:12" ht="30" hidden="1" customHeight="1" outlineLevel="4" x14ac:dyDescent="0.2">
      <c r="A274">
        <v>263</v>
      </c>
      <c r="B274" s="137" t="s">
        <v>867</v>
      </c>
      <c r="C274" s="125" t="s">
        <v>341</v>
      </c>
      <c r="D274" s="115">
        <f>I274*D271</f>
        <v>5.2126696832579188E-4</v>
      </c>
      <c r="E274" s="109"/>
      <c r="F274" s="99"/>
      <c r="G274" s="99"/>
      <c r="H274" s="99"/>
      <c r="I274" s="102">
        <v>0.25</v>
      </c>
      <c r="J274" s="99"/>
      <c r="K274" s="100"/>
      <c r="L274" s="88">
        <f t="shared" si="22"/>
        <v>521266.96832579188</v>
      </c>
    </row>
    <row r="275" spans="1:12" ht="30" hidden="1" customHeight="1" outlineLevel="4" x14ac:dyDescent="0.2">
      <c r="A275">
        <v>264</v>
      </c>
      <c r="B275" s="137" t="s">
        <v>868</v>
      </c>
      <c r="C275" s="125" t="s">
        <v>334</v>
      </c>
      <c r="D275" s="115">
        <f>I275*D271</f>
        <v>1.0425339366515838E-4</v>
      </c>
      <c r="E275" s="109"/>
      <c r="F275" s="99"/>
      <c r="G275" s="99"/>
      <c r="H275" s="99"/>
      <c r="I275" s="102">
        <v>0.05</v>
      </c>
      <c r="J275" s="99"/>
      <c r="K275" s="100"/>
      <c r="L275" s="88">
        <f t="shared" si="22"/>
        <v>104253.39366515838</v>
      </c>
    </row>
    <row r="276" spans="1:12" ht="30" hidden="1" customHeight="1" outlineLevel="3" x14ac:dyDescent="0.2">
      <c r="A276">
        <v>265</v>
      </c>
      <c r="B276" s="136" t="s">
        <v>503</v>
      </c>
      <c r="C276" s="123" t="s">
        <v>377</v>
      </c>
      <c r="D276" s="114">
        <f>H276*$D$236</f>
        <v>2.0850678733031675E-3</v>
      </c>
      <c r="E276" s="109"/>
      <c r="F276" s="99"/>
      <c r="G276" s="99"/>
      <c r="H276" s="101">
        <f>H218</f>
        <v>0.02</v>
      </c>
      <c r="I276" s="99"/>
      <c r="J276" s="99"/>
      <c r="K276" s="100"/>
      <c r="L276" s="88">
        <f t="shared" si="22"/>
        <v>2085067.8733031675</v>
      </c>
    </row>
    <row r="277" spans="1:12" ht="30" hidden="1" customHeight="1" outlineLevel="4" x14ac:dyDescent="0.2">
      <c r="A277">
        <v>266</v>
      </c>
      <c r="B277" s="137" t="s">
        <v>504</v>
      </c>
      <c r="C277" s="125" t="s">
        <v>332</v>
      </c>
      <c r="D277" s="115">
        <f>I277*D276</f>
        <v>1.1467873303167423E-3</v>
      </c>
      <c r="E277" s="109"/>
      <c r="F277" s="99"/>
      <c r="G277" s="99"/>
      <c r="H277" s="99"/>
      <c r="I277" s="102">
        <v>0.55000000000000004</v>
      </c>
      <c r="J277" s="99"/>
      <c r="K277" s="100"/>
      <c r="L277" s="88">
        <f t="shared" si="22"/>
        <v>1146787.3303167422</v>
      </c>
    </row>
    <row r="278" spans="1:12" ht="30" hidden="1" customHeight="1" outlineLevel="4" x14ac:dyDescent="0.2">
      <c r="A278">
        <v>267</v>
      </c>
      <c r="B278" s="137" t="s">
        <v>505</v>
      </c>
      <c r="C278" s="125" t="s">
        <v>339</v>
      </c>
      <c r="D278" s="115">
        <f>I278*D276</f>
        <v>3.127601809954751E-4</v>
      </c>
      <c r="E278" s="109"/>
      <c r="F278" s="99"/>
      <c r="G278" s="99"/>
      <c r="H278" s="99"/>
      <c r="I278" s="102">
        <v>0.15</v>
      </c>
      <c r="J278" s="99"/>
      <c r="K278" s="100"/>
      <c r="L278" s="88">
        <f t="shared" si="22"/>
        <v>312760.18099547509</v>
      </c>
    </row>
    <row r="279" spans="1:12" ht="30" hidden="1" customHeight="1" outlineLevel="4" x14ac:dyDescent="0.2">
      <c r="A279">
        <v>268</v>
      </c>
      <c r="B279" s="137" t="s">
        <v>869</v>
      </c>
      <c r="C279" s="125" t="s">
        <v>341</v>
      </c>
      <c r="D279" s="115">
        <f>I279*D276</f>
        <v>5.2126696832579188E-4</v>
      </c>
      <c r="E279" s="109"/>
      <c r="F279" s="99"/>
      <c r="G279" s="99"/>
      <c r="H279" s="99"/>
      <c r="I279" s="102">
        <v>0.25</v>
      </c>
      <c r="J279" s="99"/>
      <c r="K279" s="100"/>
      <c r="L279" s="88">
        <f t="shared" si="22"/>
        <v>521266.96832579188</v>
      </c>
    </row>
    <row r="280" spans="1:12" ht="30" hidden="1" customHeight="1" outlineLevel="4" x14ac:dyDescent="0.2">
      <c r="A280">
        <v>269</v>
      </c>
      <c r="B280" s="137" t="s">
        <v>870</v>
      </c>
      <c r="C280" s="125" t="s">
        <v>334</v>
      </c>
      <c r="D280" s="115">
        <f>I280*D276</f>
        <v>1.0425339366515838E-4</v>
      </c>
      <c r="E280" s="109"/>
      <c r="F280" s="99"/>
      <c r="G280" s="99"/>
      <c r="H280" s="99"/>
      <c r="I280" s="102">
        <v>0.05</v>
      </c>
      <c r="J280" s="99"/>
      <c r="K280" s="100"/>
      <c r="L280" s="88">
        <f t="shared" si="22"/>
        <v>104253.39366515838</v>
      </c>
    </row>
    <row r="281" spans="1:12" ht="30" hidden="1" customHeight="1" outlineLevel="3" x14ac:dyDescent="0.2">
      <c r="A281">
        <v>270</v>
      </c>
      <c r="B281" s="136" t="s">
        <v>506</v>
      </c>
      <c r="C281" s="123" t="s">
        <v>381</v>
      </c>
      <c r="D281" s="114">
        <f>H281*$D$236</f>
        <v>1.0425339366515837E-2</v>
      </c>
      <c r="E281" s="109"/>
      <c r="F281" s="99"/>
      <c r="G281" s="99"/>
      <c r="H281" s="101">
        <f>H223</f>
        <v>0.1</v>
      </c>
      <c r="I281" s="99"/>
      <c r="J281" s="99"/>
      <c r="K281" s="100"/>
      <c r="L281" s="88">
        <f t="shared" si="22"/>
        <v>10425339.366515838</v>
      </c>
    </row>
    <row r="282" spans="1:12" ht="30" hidden="1" customHeight="1" outlineLevel="4" x14ac:dyDescent="0.2">
      <c r="A282">
        <v>271</v>
      </c>
      <c r="B282" s="137" t="s">
        <v>507</v>
      </c>
      <c r="C282" s="125" t="s">
        <v>332</v>
      </c>
      <c r="D282" s="115">
        <f>I282*D281</f>
        <v>8.3402714932126702E-3</v>
      </c>
      <c r="E282" s="109"/>
      <c r="F282" s="99"/>
      <c r="G282" s="99"/>
      <c r="H282" s="99"/>
      <c r="I282" s="102">
        <v>0.8</v>
      </c>
      <c r="J282" s="99"/>
      <c r="K282" s="100"/>
      <c r="L282" s="88">
        <f t="shared" si="22"/>
        <v>8340271.4932126701</v>
      </c>
    </row>
    <row r="283" spans="1:12" ht="30" hidden="1" customHeight="1" outlineLevel="4" x14ac:dyDescent="0.2">
      <c r="A283">
        <v>272</v>
      </c>
      <c r="B283" s="137" t="s">
        <v>508</v>
      </c>
      <c r="C283" s="125" t="s">
        <v>341</v>
      </c>
      <c r="D283" s="115">
        <f>I283*D281</f>
        <v>1.5638009049773755E-3</v>
      </c>
      <c r="E283" s="109"/>
      <c r="F283" s="99"/>
      <c r="G283" s="99"/>
      <c r="H283" s="99"/>
      <c r="I283" s="102">
        <v>0.15</v>
      </c>
      <c r="J283" s="99"/>
      <c r="K283" s="100"/>
      <c r="L283" s="88">
        <f t="shared" si="22"/>
        <v>1563800.9049773756</v>
      </c>
    </row>
    <row r="284" spans="1:12" ht="30" hidden="1" customHeight="1" outlineLevel="4" x14ac:dyDescent="0.2">
      <c r="A284">
        <v>273</v>
      </c>
      <c r="B284" s="137" t="s">
        <v>871</v>
      </c>
      <c r="C284" s="125" t="s">
        <v>334</v>
      </c>
      <c r="D284" s="115">
        <f>I284*D281</f>
        <v>5.2126696832579188E-4</v>
      </c>
      <c r="E284" s="109"/>
      <c r="F284" s="99"/>
      <c r="G284" s="99"/>
      <c r="H284" s="99"/>
      <c r="I284" s="102">
        <v>0.05</v>
      </c>
      <c r="J284" s="99"/>
      <c r="K284" s="100"/>
      <c r="L284" s="88">
        <f t="shared" si="22"/>
        <v>521266.96832579188</v>
      </c>
    </row>
    <row r="285" spans="1:12" ht="30" hidden="1" customHeight="1" outlineLevel="3" x14ac:dyDescent="0.2">
      <c r="A285">
        <v>274</v>
      </c>
      <c r="B285" s="136" t="s">
        <v>509</v>
      </c>
      <c r="C285" s="123" t="s">
        <v>385</v>
      </c>
      <c r="D285" s="114">
        <f>H285*$D$236</f>
        <v>1.0425339366515838E-3</v>
      </c>
      <c r="E285" s="109"/>
      <c r="F285" s="99"/>
      <c r="G285" s="99"/>
      <c r="H285" s="101">
        <f>H227</f>
        <v>0.01</v>
      </c>
      <c r="I285" s="99"/>
      <c r="J285" s="99"/>
      <c r="K285" s="100"/>
      <c r="L285" s="88">
        <f t="shared" si="22"/>
        <v>1042533.9366515838</v>
      </c>
    </row>
    <row r="286" spans="1:12" ht="30" hidden="1" customHeight="1" outlineLevel="4" x14ac:dyDescent="0.2">
      <c r="A286">
        <v>275</v>
      </c>
      <c r="B286" s="137" t="s">
        <v>510</v>
      </c>
      <c r="C286" s="125" t="s">
        <v>387</v>
      </c>
      <c r="D286" s="115">
        <f>I286*D285</f>
        <v>9.904072398190045E-4</v>
      </c>
      <c r="E286" s="109"/>
      <c r="F286" s="99"/>
      <c r="G286" s="99"/>
      <c r="H286" s="99"/>
      <c r="I286" s="102">
        <v>0.95</v>
      </c>
      <c r="J286" s="99"/>
      <c r="K286" s="100"/>
      <c r="L286" s="88">
        <f t="shared" si="22"/>
        <v>990407.23981900455</v>
      </c>
    </row>
    <row r="287" spans="1:12" ht="30" hidden="1" customHeight="1" outlineLevel="4" x14ac:dyDescent="0.2">
      <c r="A287">
        <v>276</v>
      </c>
      <c r="B287" s="137" t="s">
        <v>511</v>
      </c>
      <c r="C287" s="125" t="s">
        <v>334</v>
      </c>
      <c r="D287" s="115">
        <f>I287*D285</f>
        <v>5.212669683257919E-5</v>
      </c>
      <c r="E287" s="109"/>
      <c r="F287" s="99"/>
      <c r="G287" s="99"/>
      <c r="H287" s="99"/>
      <c r="I287" s="102">
        <v>0.05</v>
      </c>
      <c r="J287" s="99"/>
      <c r="K287" s="100"/>
      <c r="L287" s="88">
        <f t="shared" si="22"/>
        <v>52126.69683257919</v>
      </c>
    </row>
    <row r="288" spans="1:12" ht="30" hidden="1" customHeight="1" outlineLevel="3" x14ac:dyDescent="0.2">
      <c r="A288">
        <v>277</v>
      </c>
      <c r="B288" s="136" t="s">
        <v>872</v>
      </c>
      <c r="C288" s="123" t="s">
        <v>389</v>
      </c>
      <c r="D288" s="114">
        <f>H288*$D$236</f>
        <v>1.0425339366515838E-3</v>
      </c>
      <c r="E288" s="109"/>
      <c r="F288" s="99"/>
      <c r="G288" s="99"/>
      <c r="H288" s="101">
        <f>H230</f>
        <v>0.01</v>
      </c>
      <c r="I288" s="99"/>
      <c r="J288" s="99"/>
      <c r="K288" s="100"/>
      <c r="L288" s="88">
        <f t="shared" si="22"/>
        <v>1042533.9366515838</v>
      </c>
    </row>
    <row r="289" spans="1:12" ht="30" hidden="1" customHeight="1" outlineLevel="4" x14ac:dyDescent="0.2">
      <c r="A289">
        <v>278</v>
      </c>
      <c r="B289" s="137" t="s">
        <v>873</v>
      </c>
      <c r="C289" s="125" t="s">
        <v>387</v>
      </c>
      <c r="D289" s="115">
        <f>I289*D288</f>
        <v>9.904072398190045E-4</v>
      </c>
      <c r="E289" s="109"/>
      <c r="F289" s="99"/>
      <c r="G289" s="99"/>
      <c r="H289" s="99"/>
      <c r="I289" s="102">
        <v>0.95</v>
      </c>
      <c r="J289" s="99"/>
      <c r="K289" s="100"/>
      <c r="L289" s="88">
        <f t="shared" si="22"/>
        <v>990407.23981900455</v>
      </c>
    </row>
    <row r="290" spans="1:12" ht="30" hidden="1" customHeight="1" outlineLevel="4" x14ac:dyDescent="0.2">
      <c r="A290">
        <v>279</v>
      </c>
      <c r="B290" s="137" t="s">
        <v>874</v>
      </c>
      <c r="C290" s="125" t="s">
        <v>334</v>
      </c>
      <c r="D290" s="115">
        <f>I290*D288</f>
        <v>5.212669683257919E-5</v>
      </c>
      <c r="E290" s="109"/>
      <c r="F290" s="99"/>
      <c r="G290" s="99"/>
      <c r="H290" s="99"/>
      <c r="I290" s="102">
        <v>0.05</v>
      </c>
      <c r="J290" s="99"/>
      <c r="K290" s="100"/>
      <c r="L290" s="88">
        <f t="shared" si="22"/>
        <v>52126.69683257919</v>
      </c>
    </row>
    <row r="291" spans="1:12" ht="30" hidden="1" customHeight="1" outlineLevel="3" x14ac:dyDescent="0.2">
      <c r="A291">
        <v>280</v>
      </c>
      <c r="B291" s="136" t="s">
        <v>875</v>
      </c>
      <c r="C291" s="123" t="s">
        <v>390</v>
      </c>
      <c r="D291" s="114">
        <f>H291*$D$236</f>
        <v>1.0425339366515838E-3</v>
      </c>
      <c r="E291" s="109"/>
      <c r="F291" s="99"/>
      <c r="G291" s="99"/>
      <c r="H291" s="101">
        <f>H233</f>
        <v>0.01</v>
      </c>
      <c r="I291" s="99"/>
      <c r="J291" s="99"/>
      <c r="K291" s="100"/>
      <c r="L291" s="88">
        <f t="shared" si="22"/>
        <v>1042533.9366515838</v>
      </c>
    </row>
    <row r="292" spans="1:12" ht="30" hidden="1" customHeight="1" outlineLevel="4" x14ac:dyDescent="0.2">
      <c r="A292">
        <v>281</v>
      </c>
      <c r="B292" s="137" t="s">
        <v>876</v>
      </c>
      <c r="C292" s="125" t="s">
        <v>387</v>
      </c>
      <c r="D292" s="115">
        <f>I292*D291</f>
        <v>9.904072398190045E-4</v>
      </c>
      <c r="E292" s="109"/>
      <c r="F292" s="99"/>
      <c r="G292" s="99"/>
      <c r="H292" s="99"/>
      <c r="I292" s="102">
        <v>0.95</v>
      </c>
      <c r="J292" s="99"/>
      <c r="K292" s="100"/>
      <c r="L292" s="88">
        <f t="shared" si="22"/>
        <v>990407.23981900455</v>
      </c>
    </row>
    <row r="293" spans="1:12" ht="30" hidden="1" customHeight="1" outlineLevel="4" x14ac:dyDescent="0.2">
      <c r="A293">
        <v>282</v>
      </c>
      <c r="B293" s="137" t="s">
        <v>877</v>
      </c>
      <c r="C293" s="125" t="s">
        <v>334</v>
      </c>
      <c r="D293" s="115">
        <f>I293*D291</f>
        <v>5.212669683257919E-5</v>
      </c>
      <c r="E293" s="109"/>
      <c r="F293" s="99"/>
      <c r="G293" s="99"/>
      <c r="H293" s="99"/>
      <c r="I293" s="102">
        <v>0.05</v>
      </c>
      <c r="J293" s="99"/>
      <c r="K293" s="100"/>
      <c r="L293" s="88">
        <f t="shared" si="22"/>
        <v>52126.69683257919</v>
      </c>
    </row>
    <row r="294" spans="1:12" ht="30" customHeight="1" outlineLevel="1" collapsed="1" x14ac:dyDescent="0.2">
      <c r="A294">
        <v>283</v>
      </c>
      <c r="B294" s="134">
        <v>1.7</v>
      </c>
      <c r="C294" s="121" t="s">
        <v>901</v>
      </c>
      <c r="D294" s="112">
        <v>0.01</v>
      </c>
      <c r="E294" s="109"/>
      <c r="F294" s="97">
        <v>0.01</v>
      </c>
      <c r="G294" s="99"/>
      <c r="H294" s="99"/>
      <c r="I294" s="99"/>
      <c r="J294" s="95"/>
      <c r="K294" s="96"/>
      <c r="L294" s="88">
        <f t="shared" si="22"/>
        <v>10000000</v>
      </c>
    </row>
    <row r="295" spans="1:12" ht="30" hidden="1" customHeight="1" outlineLevel="2" x14ac:dyDescent="0.2">
      <c r="A295">
        <v>284</v>
      </c>
      <c r="B295" s="135" t="s">
        <v>512</v>
      </c>
      <c r="C295" s="124" t="s">
        <v>915</v>
      </c>
      <c r="D295" s="113">
        <f>G295*D294</f>
        <v>5.4298642533936656E-4</v>
      </c>
      <c r="E295" s="109"/>
      <c r="F295" s="99"/>
      <c r="G295" s="98">
        <f>G77</f>
        <v>5.4298642533936653E-2</v>
      </c>
      <c r="H295" s="99"/>
      <c r="I295" s="99"/>
      <c r="J295" s="99"/>
      <c r="K295" s="100"/>
      <c r="L295" s="88">
        <f t="shared" si="22"/>
        <v>542986.42533936654</v>
      </c>
    </row>
    <row r="296" spans="1:12" ht="30" hidden="1" customHeight="1" outlineLevel="3" x14ac:dyDescent="0.2">
      <c r="A296">
        <v>285</v>
      </c>
      <c r="B296" s="136" t="s">
        <v>513</v>
      </c>
      <c r="C296" s="123" t="s">
        <v>891</v>
      </c>
      <c r="D296" s="114">
        <f>H296*D295</f>
        <v>5.4298642533936656E-4</v>
      </c>
      <c r="E296" s="109"/>
      <c r="F296" s="99"/>
      <c r="G296" s="99"/>
      <c r="H296" s="101">
        <v>1</v>
      </c>
      <c r="I296" s="99"/>
      <c r="J296" s="99"/>
      <c r="K296" s="100"/>
      <c r="L296" s="88">
        <f t="shared" si="22"/>
        <v>542986.42533936654</v>
      </c>
    </row>
    <row r="297" spans="1:12" ht="30" hidden="1" customHeight="1" outlineLevel="2" x14ac:dyDescent="0.2">
      <c r="A297">
        <v>286</v>
      </c>
      <c r="B297" s="135" t="s">
        <v>514</v>
      </c>
      <c r="C297" s="124" t="s">
        <v>916</v>
      </c>
      <c r="D297" s="113">
        <f>G297*$D$294</f>
        <v>7.6923076923076934E-4</v>
      </c>
      <c r="E297" s="109"/>
      <c r="F297" s="99"/>
      <c r="G297" s="98">
        <f>G124</f>
        <v>7.6923076923076927E-2</v>
      </c>
      <c r="H297" s="99"/>
      <c r="I297" s="99"/>
      <c r="J297" s="99"/>
      <c r="K297" s="100"/>
      <c r="L297" s="88">
        <f t="shared" si="22"/>
        <v>769230.76923076937</v>
      </c>
    </row>
    <row r="298" spans="1:12" ht="30" hidden="1" customHeight="1" outlineLevel="3" x14ac:dyDescent="0.2">
      <c r="A298">
        <v>287</v>
      </c>
      <c r="B298" s="136" t="s">
        <v>515</v>
      </c>
      <c r="C298" s="123" t="s">
        <v>330</v>
      </c>
      <c r="D298" s="114">
        <f>H298*$D$297</f>
        <v>1.6153846153846155E-4</v>
      </c>
      <c r="E298" s="109"/>
      <c r="F298" s="99"/>
      <c r="G298" s="99"/>
      <c r="H298" s="101">
        <f>H125</f>
        <v>0.21</v>
      </c>
      <c r="I298" s="99"/>
      <c r="J298" s="99"/>
      <c r="K298" s="100"/>
      <c r="L298" s="88">
        <f t="shared" si="22"/>
        <v>161538.46153846156</v>
      </c>
    </row>
    <row r="299" spans="1:12" ht="30" hidden="1" customHeight="1" outlineLevel="3" x14ac:dyDescent="0.2">
      <c r="A299">
        <v>288</v>
      </c>
      <c r="B299" s="136" t="s">
        <v>516</v>
      </c>
      <c r="C299" s="123" t="s">
        <v>336</v>
      </c>
      <c r="D299" s="114">
        <f t="shared" ref="D299:D310" si="23">H299*$D$297</f>
        <v>4.6153846153846158E-5</v>
      </c>
      <c r="E299" s="109"/>
      <c r="F299" s="99"/>
      <c r="G299" s="99"/>
      <c r="H299" s="101">
        <f>H128</f>
        <v>0.06</v>
      </c>
      <c r="I299" s="99"/>
      <c r="J299" s="99"/>
      <c r="K299" s="100"/>
      <c r="L299" s="88">
        <f t="shared" si="22"/>
        <v>46153.846153846156</v>
      </c>
    </row>
    <row r="300" spans="1:12" ht="30" hidden="1" customHeight="1" outlineLevel="3" x14ac:dyDescent="0.2">
      <c r="A300">
        <v>289</v>
      </c>
      <c r="B300" s="136" t="s">
        <v>517</v>
      </c>
      <c r="C300" s="123" t="s">
        <v>343</v>
      </c>
      <c r="D300" s="114">
        <f t="shared" si="23"/>
        <v>2.7692307692307695E-4</v>
      </c>
      <c r="E300" s="109"/>
      <c r="F300" s="99"/>
      <c r="G300" s="99"/>
      <c r="H300" s="101">
        <f>H133</f>
        <v>0.36</v>
      </c>
      <c r="I300" s="99"/>
      <c r="J300" s="99"/>
      <c r="K300" s="100"/>
      <c r="L300" s="88">
        <f t="shared" si="22"/>
        <v>276923.07692307694</v>
      </c>
    </row>
    <row r="301" spans="1:12" ht="30" hidden="1" customHeight="1" outlineLevel="3" x14ac:dyDescent="0.2">
      <c r="A301">
        <v>290</v>
      </c>
      <c r="B301" s="136" t="s">
        <v>518</v>
      </c>
      <c r="C301" s="123" t="s">
        <v>347</v>
      </c>
      <c r="D301" s="114">
        <f t="shared" si="23"/>
        <v>9.2307692307692316E-5</v>
      </c>
      <c r="E301" s="109"/>
      <c r="F301" s="99"/>
      <c r="G301" s="99"/>
      <c r="H301" s="101">
        <f>H137</f>
        <v>0.12</v>
      </c>
      <c r="I301" s="99"/>
      <c r="J301" s="99"/>
      <c r="K301" s="100"/>
      <c r="L301" s="88">
        <f t="shared" si="22"/>
        <v>92307.692307692312</v>
      </c>
    </row>
    <row r="302" spans="1:12" ht="30" hidden="1" customHeight="1" outlineLevel="3" x14ac:dyDescent="0.2">
      <c r="A302">
        <v>291</v>
      </c>
      <c r="B302" s="136" t="s">
        <v>519</v>
      </c>
      <c r="C302" s="123" t="s">
        <v>351</v>
      </c>
      <c r="D302" s="114">
        <f t="shared" si="23"/>
        <v>3.846153846153847E-5</v>
      </c>
      <c r="E302" s="109"/>
      <c r="F302" s="99"/>
      <c r="G302" s="99"/>
      <c r="H302" s="101">
        <f>H140</f>
        <v>0.05</v>
      </c>
      <c r="I302" s="99"/>
      <c r="J302" s="99"/>
      <c r="K302" s="100"/>
      <c r="L302" s="88">
        <f t="shared" si="22"/>
        <v>38461.538461538468</v>
      </c>
    </row>
    <row r="303" spans="1:12" ht="30" hidden="1" customHeight="1" outlineLevel="3" x14ac:dyDescent="0.2">
      <c r="A303">
        <v>292</v>
      </c>
      <c r="B303" s="136" t="s">
        <v>520</v>
      </c>
      <c r="C303" s="123" t="s">
        <v>356</v>
      </c>
      <c r="D303" s="114">
        <f t="shared" si="23"/>
        <v>5.384615384615386E-5</v>
      </c>
      <c r="E303" s="109"/>
      <c r="F303" s="99"/>
      <c r="G303" s="99"/>
      <c r="H303" s="101">
        <f>H144</f>
        <v>7.0000000000000007E-2</v>
      </c>
      <c r="I303" s="99"/>
      <c r="J303" s="99"/>
      <c r="K303" s="100"/>
      <c r="L303" s="88">
        <f t="shared" si="22"/>
        <v>53846.153846153858</v>
      </c>
    </row>
    <row r="304" spans="1:12" ht="30" hidden="1" customHeight="1" outlineLevel="3" x14ac:dyDescent="0.2">
      <c r="A304">
        <v>293</v>
      </c>
      <c r="B304" s="136" t="s">
        <v>521</v>
      </c>
      <c r="C304" s="123" t="s">
        <v>362</v>
      </c>
      <c r="D304" s="114">
        <f t="shared" si="23"/>
        <v>1.5384615384615387E-5</v>
      </c>
      <c r="E304" s="109"/>
      <c r="F304" s="99"/>
      <c r="G304" s="99"/>
      <c r="H304" s="101">
        <f>H149</f>
        <v>0.02</v>
      </c>
      <c r="I304" s="99"/>
      <c r="J304" s="99"/>
      <c r="K304" s="100"/>
      <c r="L304" s="88">
        <f t="shared" si="22"/>
        <v>15384.615384615387</v>
      </c>
    </row>
    <row r="305" spans="1:12" ht="30" hidden="1" customHeight="1" outlineLevel="3" x14ac:dyDescent="0.2">
      <c r="A305">
        <v>294</v>
      </c>
      <c r="B305" s="136" t="s">
        <v>522</v>
      </c>
      <c r="C305" s="123" t="s">
        <v>368</v>
      </c>
      <c r="D305" s="114">
        <f t="shared" si="23"/>
        <v>1.5384615384615387E-5</v>
      </c>
      <c r="E305" s="109"/>
      <c r="F305" s="99"/>
      <c r="G305" s="99"/>
      <c r="H305" s="101">
        <f>H154</f>
        <v>0.02</v>
      </c>
      <c r="I305" s="99"/>
      <c r="J305" s="99"/>
      <c r="K305" s="100"/>
      <c r="L305" s="88">
        <f t="shared" si="22"/>
        <v>15384.615384615387</v>
      </c>
    </row>
    <row r="306" spans="1:12" ht="30" hidden="1" customHeight="1" outlineLevel="3" x14ac:dyDescent="0.2">
      <c r="A306">
        <v>295</v>
      </c>
      <c r="B306" s="136" t="s">
        <v>523</v>
      </c>
      <c r="C306" s="123" t="s">
        <v>372</v>
      </c>
      <c r="D306" s="114">
        <f t="shared" si="23"/>
        <v>1.5384615384615387E-5</v>
      </c>
      <c r="E306" s="109"/>
      <c r="F306" s="99"/>
      <c r="G306" s="99"/>
      <c r="H306" s="101">
        <f>H159</f>
        <v>0.02</v>
      </c>
      <c r="I306" s="99"/>
      <c r="J306" s="99"/>
      <c r="K306" s="100"/>
      <c r="L306" s="88">
        <f t="shared" si="22"/>
        <v>15384.615384615387</v>
      </c>
    </row>
    <row r="307" spans="1:12" ht="30" hidden="1" customHeight="1" outlineLevel="3" x14ac:dyDescent="0.2">
      <c r="A307">
        <v>296</v>
      </c>
      <c r="B307" s="136" t="s">
        <v>524</v>
      </c>
      <c r="C307" s="123" t="s">
        <v>377</v>
      </c>
      <c r="D307" s="114">
        <f t="shared" si="23"/>
        <v>3.0769230769230774E-5</v>
      </c>
      <c r="E307" s="109"/>
      <c r="F307" s="99"/>
      <c r="G307" s="99"/>
      <c r="H307" s="101">
        <f>H164</f>
        <v>0.04</v>
      </c>
      <c r="I307" s="99"/>
      <c r="J307" s="99"/>
      <c r="K307" s="100"/>
      <c r="L307" s="88">
        <f t="shared" si="22"/>
        <v>30769.230769230773</v>
      </c>
    </row>
    <row r="308" spans="1:12" ht="30" hidden="1" customHeight="1" outlineLevel="3" x14ac:dyDescent="0.2">
      <c r="A308">
        <v>297</v>
      </c>
      <c r="B308" s="136" t="s">
        <v>525</v>
      </c>
      <c r="C308" s="123" t="s">
        <v>385</v>
      </c>
      <c r="D308" s="114">
        <f t="shared" si="23"/>
        <v>7.6923076923076936E-6</v>
      </c>
      <c r="E308" s="109"/>
      <c r="F308" s="99"/>
      <c r="G308" s="99"/>
      <c r="H308" s="101">
        <f>H169</f>
        <v>0.01</v>
      </c>
      <c r="I308" s="99"/>
      <c r="J308" s="99"/>
      <c r="K308" s="100"/>
      <c r="L308" s="88">
        <f t="shared" ref="L308:L365" si="24">D308*1000000000</f>
        <v>7692.3076923076933</v>
      </c>
    </row>
    <row r="309" spans="1:12" ht="30" hidden="1" customHeight="1" outlineLevel="3" x14ac:dyDescent="0.2">
      <c r="A309">
        <v>298</v>
      </c>
      <c r="B309" s="136" t="s">
        <v>526</v>
      </c>
      <c r="C309" s="123" t="s">
        <v>389</v>
      </c>
      <c r="D309" s="114">
        <f t="shared" si="23"/>
        <v>7.6923076923076936E-6</v>
      </c>
      <c r="E309" s="109"/>
      <c r="F309" s="99"/>
      <c r="G309" s="99"/>
      <c r="H309" s="101">
        <f>H172</f>
        <v>0.01</v>
      </c>
      <c r="I309" s="99"/>
      <c r="J309" s="99"/>
      <c r="K309" s="100"/>
      <c r="L309" s="88">
        <f t="shared" si="24"/>
        <v>7692.3076923076933</v>
      </c>
    </row>
    <row r="310" spans="1:12" ht="30" hidden="1" customHeight="1" outlineLevel="3" x14ac:dyDescent="0.2">
      <c r="A310">
        <v>299</v>
      </c>
      <c r="B310" s="136" t="s">
        <v>527</v>
      </c>
      <c r="C310" s="123" t="s">
        <v>390</v>
      </c>
      <c r="D310" s="114">
        <f t="shared" si="23"/>
        <v>7.6923076923076936E-6</v>
      </c>
      <c r="E310" s="109"/>
      <c r="F310" s="99"/>
      <c r="G310" s="99"/>
      <c r="H310" s="101">
        <f>H175</f>
        <v>0.01</v>
      </c>
      <c r="I310" s="99"/>
      <c r="J310" s="99"/>
      <c r="K310" s="100"/>
      <c r="L310" s="88">
        <f t="shared" si="24"/>
        <v>7692.3076923076933</v>
      </c>
    </row>
    <row r="311" spans="1:12" ht="30" hidden="1" customHeight="1" outlineLevel="2" x14ac:dyDescent="0.2">
      <c r="A311">
        <v>300</v>
      </c>
      <c r="B311" s="135" t="s">
        <v>528</v>
      </c>
      <c r="C311" s="124" t="s">
        <v>917</v>
      </c>
      <c r="D311" s="113">
        <f>G311*$D$294</f>
        <v>4.3438914027149325E-3</v>
      </c>
      <c r="E311" s="109"/>
      <c r="F311" s="99"/>
      <c r="G311" s="98">
        <f>G178</f>
        <v>0.43438914027149322</v>
      </c>
      <c r="H311" s="99"/>
      <c r="I311" s="99"/>
      <c r="J311" s="99"/>
      <c r="K311" s="100"/>
      <c r="L311" s="88">
        <f t="shared" si="24"/>
        <v>4343891.4027149323</v>
      </c>
    </row>
    <row r="312" spans="1:12" ht="30" hidden="1" customHeight="1" outlineLevel="3" x14ac:dyDescent="0.2">
      <c r="A312">
        <v>301</v>
      </c>
      <c r="B312" s="136" t="s">
        <v>529</v>
      </c>
      <c r="C312" s="123" t="s">
        <v>330</v>
      </c>
      <c r="D312" s="114">
        <f>H312*$D$311</f>
        <v>8.6877828054298658E-4</v>
      </c>
      <c r="E312" s="109"/>
      <c r="F312" s="99"/>
      <c r="G312" s="99"/>
      <c r="H312" s="101">
        <f>H237</f>
        <v>0.2</v>
      </c>
      <c r="I312" s="99"/>
      <c r="J312" s="99"/>
      <c r="K312" s="100"/>
      <c r="L312" s="88">
        <f t="shared" si="24"/>
        <v>868778.28054298658</v>
      </c>
    </row>
    <row r="313" spans="1:12" ht="30" hidden="1" customHeight="1" outlineLevel="3" x14ac:dyDescent="0.2">
      <c r="A313">
        <v>302</v>
      </c>
      <c r="B313" s="136" t="s">
        <v>530</v>
      </c>
      <c r="C313" s="123" t="s">
        <v>336</v>
      </c>
      <c r="D313" s="114">
        <f t="shared" ref="D313:D325" si="25">H313*$D$311</f>
        <v>2.6063348416289594E-4</v>
      </c>
      <c r="E313" s="109"/>
      <c r="F313" s="99"/>
      <c r="G313" s="99"/>
      <c r="H313" s="101">
        <f>H240</f>
        <v>0.06</v>
      </c>
      <c r="I313" s="99"/>
      <c r="J313" s="99"/>
      <c r="K313" s="100"/>
      <c r="L313" s="88">
        <f t="shared" si="24"/>
        <v>260633.48416289594</v>
      </c>
    </row>
    <row r="314" spans="1:12" ht="30" hidden="1" customHeight="1" outlineLevel="3" x14ac:dyDescent="0.2">
      <c r="A314">
        <v>303</v>
      </c>
      <c r="B314" s="136" t="s">
        <v>531</v>
      </c>
      <c r="C314" s="123" t="s">
        <v>343</v>
      </c>
      <c r="D314" s="114">
        <f t="shared" si="25"/>
        <v>1.3031674208144797E-3</v>
      </c>
      <c r="E314" s="109"/>
      <c r="F314" s="99"/>
      <c r="G314" s="99"/>
      <c r="H314" s="101">
        <f>H245</f>
        <v>0.3</v>
      </c>
      <c r="I314" s="99"/>
      <c r="J314" s="99"/>
      <c r="K314" s="100"/>
      <c r="L314" s="88">
        <f t="shared" si="24"/>
        <v>1303167.4208144797</v>
      </c>
    </row>
    <row r="315" spans="1:12" ht="30" hidden="1" customHeight="1" outlineLevel="3" x14ac:dyDescent="0.2">
      <c r="A315">
        <v>304</v>
      </c>
      <c r="B315" s="136" t="s">
        <v>532</v>
      </c>
      <c r="C315" s="123" t="s">
        <v>347</v>
      </c>
      <c r="D315" s="114">
        <f t="shared" si="25"/>
        <v>5.2126696832579188E-4</v>
      </c>
      <c r="E315" s="109"/>
      <c r="F315" s="99"/>
      <c r="G315" s="99"/>
      <c r="H315" s="101">
        <f>H249</f>
        <v>0.12</v>
      </c>
      <c r="I315" s="99"/>
      <c r="J315" s="99"/>
      <c r="K315" s="100"/>
      <c r="L315" s="88">
        <f t="shared" si="24"/>
        <v>521266.96832579188</v>
      </c>
    </row>
    <row r="316" spans="1:12" ht="30" hidden="1" customHeight="1" outlineLevel="3" x14ac:dyDescent="0.2">
      <c r="A316">
        <v>305</v>
      </c>
      <c r="B316" s="136" t="s">
        <v>533</v>
      </c>
      <c r="C316" s="123" t="s">
        <v>351</v>
      </c>
      <c r="D316" s="114">
        <f t="shared" si="25"/>
        <v>2.1719457013574665E-4</v>
      </c>
      <c r="E316" s="109"/>
      <c r="F316" s="99"/>
      <c r="G316" s="99"/>
      <c r="H316" s="101">
        <f>H252</f>
        <v>0.05</v>
      </c>
      <c r="I316" s="99"/>
      <c r="J316" s="99"/>
      <c r="K316" s="100"/>
      <c r="L316" s="88">
        <f t="shared" si="24"/>
        <v>217194.57013574665</v>
      </c>
    </row>
    <row r="317" spans="1:12" ht="30" hidden="1" customHeight="1" outlineLevel="3" x14ac:dyDescent="0.2">
      <c r="A317">
        <v>306</v>
      </c>
      <c r="B317" s="136" t="s">
        <v>534</v>
      </c>
      <c r="C317" s="123" t="s">
        <v>356</v>
      </c>
      <c r="D317" s="114">
        <f t="shared" si="25"/>
        <v>2.6063348416289594E-4</v>
      </c>
      <c r="E317" s="109"/>
      <c r="F317" s="99"/>
      <c r="G317" s="99"/>
      <c r="H317" s="101">
        <f>H256</f>
        <v>0.06</v>
      </c>
      <c r="I317" s="99"/>
      <c r="J317" s="99"/>
      <c r="K317" s="100"/>
      <c r="L317" s="88">
        <f t="shared" si="24"/>
        <v>260633.48416289594</v>
      </c>
    </row>
    <row r="318" spans="1:12" ht="30" hidden="1" customHeight="1" outlineLevel="3" x14ac:dyDescent="0.2">
      <c r="A318">
        <v>307</v>
      </c>
      <c r="B318" s="136" t="s">
        <v>535</v>
      </c>
      <c r="C318" s="123" t="s">
        <v>362</v>
      </c>
      <c r="D318" s="114">
        <f t="shared" si="25"/>
        <v>8.6877828054298647E-5</v>
      </c>
      <c r="E318" s="109"/>
      <c r="F318" s="99"/>
      <c r="G318" s="99"/>
      <c r="H318" s="101">
        <f>H261</f>
        <v>0.02</v>
      </c>
      <c r="I318" s="99"/>
      <c r="J318" s="99"/>
      <c r="K318" s="100"/>
      <c r="L318" s="88">
        <f t="shared" si="24"/>
        <v>86877.828054298647</v>
      </c>
    </row>
    <row r="319" spans="1:12" ht="30" hidden="1" customHeight="1" outlineLevel="3" x14ac:dyDescent="0.2">
      <c r="A319">
        <v>308</v>
      </c>
      <c r="B319" s="136" t="s">
        <v>536</v>
      </c>
      <c r="C319" s="123" t="s">
        <v>368</v>
      </c>
      <c r="D319" s="114">
        <f t="shared" si="25"/>
        <v>8.6877828054298647E-5</v>
      </c>
      <c r="E319" s="109"/>
      <c r="F319" s="99"/>
      <c r="G319" s="99"/>
      <c r="H319" s="101">
        <f>H266</f>
        <v>0.02</v>
      </c>
      <c r="I319" s="99"/>
      <c r="J319" s="99"/>
      <c r="K319" s="100"/>
      <c r="L319" s="88">
        <f t="shared" si="24"/>
        <v>86877.828054298647</v>
      </c>
    </row>
    <row r="320" spans="1:12" ht="30" hidden="1" customHeight="1" outlineLevel="3" x14ac:dyDescent="0.2">
      <c r="A320">
        <v>309</v>
      </c>
      <c r="B320" s="136" t="s">
        <v>537</v>
      </c>
      <c r="C320" s="123" t="s">
        <v>372</v>
      </c>
      <c r="D320" s="114">
        <f t="shared" si="25"/>
        <v>8.6877828054298647E-5</v>
      </c>
      <c r="E320" s="109"/>
      <c r="F320" s="99"/>
      <c r="G320" s="99"/>
      <c r="H320" s="101">
        <f>H271</f>
        <v>0.02</v>
      </c>
      <c r="I320" s="99"/>
      <c r="J320" s="99"/>
      <c r="K320" s="100"/>
      <c r="L320" s="88">
        <f t="shared" si="24"/>
        <v>86877.828054298647</v>
      </c>
    </row>
    <row r="321" spans="1:12" ht="30" hidden="1" customHeight="1" outlineLevel="3" x14ac:dyDescent="0.2">
      <c r="A321">
        <v>310</v>
      </c>
      <c r="B321" s="136" t="s">
        <v>538</v>
      </c>
      <c r="C321" s="123" t="s">
        <v>377</v>
      </c>
      <c r="D321" s="114">
        <f t="shared" si="25"/>
        <v>8.6877828054298647E-5</v>
      </c>
      <c r="E321" s="109"/>
      <c r="F321" s="99"/>
      <c r="G321" s="99"/>
      <c r="H321" s="101">
        <f>H276</f>
        <v>0.02</v>
      </c>
      <c r="I321" s="99"/>
      <c r="J321" s="99"/>
      <c r="K321" s="100"/>
      <c r="L321" s="88">
        <f t="shared" si="24"/>
        <v>86877.828054298647</v>
      </c>
    </row>
    <row r="322" spans="1:12" ht="30" hidden="1" customHeight="1" outlineLevel="3" x14ac:dyDescent="0.2">
      <c r="A322">
        <v>311</v>
      </c>
      <c r="B322" s="136" t="s">
        <v>539</v>
      </c>
      <c r="C322" s="123" t="s">
        <v>381</v>
      </c>
      <c r="D322" s="114">
        <f t="shared" si="25"/>
        <v>4.3438914027149329E-4</v>
      </c>
      <c r="E322" s="109"/>
      <c r="F322" s="99"/>
      <c r="G322" s="99"/>
      <c r="H322" s="101">
        <f>H281</f>
        <v>0.1</v>
      </c>
      <c r="I322" s="99"/>
      <c r="J322" s="99"/>
      <c r="K322" s="100"/>
      <c r="L322" s="88">
        <f t="shared" si="24"/>
        <v>434389.14027149329</v>
      </c>
    </row>
    <row r="323" spans="1:12" ht="30" hidden="1" customHeight="1" outlineLevel="3" x14ac:dyDescent="0.2">
      <c r="A323">
        <v>312</v>
      </c>
      <c r="B323" s="136" t="s">
        <v>540</v>
      </c>
      <c r="C323" s="123" t="s">
        <v>385</v>
      </c>
      <c r="D323" s="114">
        <f t="shared" si="25"/>
        <v>4.3438914027149324E-5</v>
      </c>
      <c r="E323" s="109"/>
      <c r="F323" s="99"/>
      <c r="G323" s="99"/>
      <c r="H323" s="101">
        <f>H285</f>
        <v>0.01</v>
      </c>
      <c r="I323" s="99"/>
      <c r="J323" s="99"/>
      <c r="K323" s="100"/>
      <c r="L323" s="88">
        <f t="shared" si="24"/>
        <v>43438.914027149323</v>
      </c>
    </row>
    <row r="324" spans="1:12" ht="30" hidden="1" customHeight="1" outlineLevel="3" x14ac:dyDescent="0.2">
      <c r="A324">
        <v>313</v>
      </c>
      <c r="B324" s="136" t="s">
        <v>541</v>
      </c>
      <c r="C324" s="123" t="s">
        <v>389</v>
      </c>
      <c r="D324" s="114">
        <f t="shared" si="25"/>
        <v>4.3438914027149324E-5</v>
      </c>
      <c r="E324" s="109"/>
      <c r="F324" s="99"/>
      <c r="G324" s="99"/>
      <c r="H324" s="101">
        <f>H288</f>
        <v>0.01</v>
      </c>
      <c r="I324" s="99"/>
      <c r="J324" s="99"/>
      <c r="K324" s="100"/>
      <c r="L324" s="88">
        <f t="shared" si="24"/>
        <v>43438.914027149323</v>
      </c>
    </row>
    <row r="325" spans="1:12" ht="30" hidden="1" customHeight="1" outlineLevel="3" x14ac:dyDescent="0.2">
      <c r="A325">
        <v>314</v>
      </c>
      <c r="B325" s="136" t="s">
        <v>542</v>
      </c>
      <c r="C325" s="123" t="s">
        <v>390</v>
      </c>
      <c r="D325" s="114">
        <f t="shared" si="25"/>
        <v>4.3438914027149324E-5</v>
      </c>
      <c r="E325" s="109"/>
      <c r="F325" s="99"/>
      <c r="G325" s="99"/>
      <c r="H325" s="101">
        <f>H291</f>
        <v>0.01</v>
      </c>
      <c r="I325" s="99"/>
      <c r="J325" s="99"/>
      <c r="K325" s="100"/>
      <c r="L325" s="88">
        <f t="shared" si="24"/>
        <v>43438.914027149323</v>
      </c>
    </row>
    <row r="326" spans="1:12" ht="30" hidden="1" customHeight="1" outlineLevel="2" x14ac:dyDescent="0.2">
      <c r="A326">
        <v>315</v>
      </c>
      <c r="B326" s="135" t="s">
        <v>543</v>
      </c>
      <c r="C326" s="124" t="s">
        <v>918</v>
      </c>
      <c r="D326" s="113">
        <f>G326*$D$294</f>
        <v>4.3438914027149325E-3</v>
      </c>
      <c r="E326" s="109"/>
      <c r="F326" s="99"/>
      <c r="G326" s="98">
        <f>G236</f>
        <v>0.43438914027149322</v>
      </c>
      <c r="H326" s="95"/>
      <c r="I326" s="99"/>
      <c r="J326" s="99"/>
      <c r="K326" s="100"/>
      <c r="L326" s="88">
        <f t="shared" si="24"/>
        <v>4343891.4027149323</v>
      </c>
    </row>
    <row r="327" spans="1:12" ht="30" hidden="1" customHeight="1" outlineLevel="3" x14ac:dyDescent="0.2">
      <c r="A327">
        <v>316</v>
      </c>
      <c r="B327" s="136" t="s">
        <v>544</v>
      </c>
      <c r="C327" s="123" t="s">
        <v>330</v>
      </c>
      <c r="D327" s="114">
        <f>H327*$D$326</f>
        <v>8.6877828054298658E-4</v>
      </c>
      <c r="E327" s="109"/>
      <c r="F327" s="99"/>
      <c r="G327" s="99"/>
      <c r="H327" s="101">
        <f>H312</f>
        <v>0.2</v>
      </c>
      <c r="I327" s="99"/>
      <c r="J327" s="99"/>
      <c r="K327" s="100"/>
      <c r="L327" s="88">
        <f t="shared" si="24"/>
        <v>868778.28054298658</v>
      </c>
    </row>
    <row r="328" spans="1:12" ht="30" hidden="1" customHeight="1" outlineLevel="3" x14ac:dyDescent="0.2">
      <c r="A328">
        <v>317</v>
      </c>
      <c r="B328" s="136" t="s">
        <v>545</v>
      </c>
      <c r="C328" s="123" t="s">
        <v>336</v>
      </c>
      <c r="D328" s="114">
        <f t="shared" ref="D328:D340" si="26">H328*$D$326</f>
        <v>2.6063348416289594E-4</v>
      </c>
      <c r="E328" s="109"/>
      <c r="F328" s="99"/>
      <c r="G328" s="99"/>
      <c r="H328" s="101">
        <f t="shared" ref="H328:H340" si="27">H313</f>
        <v>0.06</v>
      </c>
      <c r="I328" s="99"/>
      <c r="J328" s="99"/>
      <c r="K328" s="100"/>
      <c r="L328" s="88">
        <f t="shared" si="24"/>
        <v>260633.48416289594</v>
      </c>
    </row>
    <row r="329" spans="1:12" ht="30" hidden="1" customHeight="1" outlineLevel="3" x14ac:dyDescent="0.2">
      <c r="A329">
        <v>318</v>
      </c>
      <c r="B329" s="136" t="s">
        <v>546</v>
      </c>
      <c r="C329" s="123" t="s">
        <v>343</v>
      </c>
      <c r="D329" s="114">
        <f t="shared" si="26"/>
        <v>1.3031674208144797E-3</v>
      </c>
      <c r="E329" s="109"/>
      <c r="F329" s="99"/>
      <c r="G329" s="99"/>
      <c r="H329" s="101">
        <f t="shared" si="27"/>
        <v>0.3</v>
      </c>
      <c r="I329" s="99"/>
      <c r="J329" s="99"/>
      <c r="K329" s="100"/>
      <c r="L329" s="88">
        <f t="shared" si="24"/>
        <v>1303167.4208144797</v>
      </c>
    </row>
    <row r="330" spans="1:12" ht="30" hidden="1" customHeight="1" outlineLevel="3" x14ac:dyDescent="0.2">
      <c r="A330">
        <v>319</v>
      </c>
      <c r="B330" s="136" t="s">
        <v>547</v>
      </c>
      <c r="C330" s="123" t="s">
        <v>347</v>
      </c>
      <c r="D330" s="114">
        <f t="shared" si="26"/>
        <v>5.2126696832579188E-4</v>
      </c>
      <c r="E330" s="109"/>
      <c r="F330" s="99"/>
      <c r="G330" s="99"/>
      <c r="H330" s="101">
        <f t="shared" si="27"/>
        <v>0.12</v>
      </c>
      <c r="I330" s="99"/>
      <c r="J330" s="99"/>
      <c r="K330" s="100"/>
      <c r="L330" s="88">
        <f t="shared" si="24"/>
        <v>521266.96832579188</v>
      </c>
    </row>
    <row r="331" spans="1:12" ht="30" hidden="1" customHeight="1" outlineLevel="3" x14ac:dyDescent="0.2">
      <c r="A331">
        <v>320</v>
      </c>
      <c r="B331" s="136" t="s">
        <v>548</v>
      </c>
      <c r="C331" s="123" t="s">
        <v>351</v>
      </c>
      <c r="D331" s="114">
        <f t="shared" si="26"/>
        <v>2.1719457013574665E-4</v>
      </c>
      <c r="E331" s="109"/>
      <c r="F331" s="99"/>
      <c r="G331" s="99"/>
      <c r="H331" s="101">
        <f t="shared" si="27"/>
        <v>0.05</v>
      </c>
      <c r="I331" s="99"/>
      <c r="J331" s="99"/>
      <c r="K331" s="100"/>
      <c r="L331" s="88">
        <f t="shared" si="24"/>
        <v>217194.57013574665</v>
      </c>
    </row>
    <row r="332" spans="1:12" ht="30" hidden="1" customHeight="1" outlineLevel="3" x14ac:dyDescent="0.2">
      <c r="A332">
        <v>321</v>
      </c>
      <c r="B332" s="136" t="s">
        <v>549</v>
      </c>
      <c r="C332" s="123" t="s">
        <v>356</v>
      </c>
      <c r="D332" s="114">
        <f t="shared" si="26"/>
        <v>2.6063348416289594E-4</v>
      </c>
      <c r="E332" s="109"/>
      <c r="F332" s="99"/>
      <c r="G332" s="99"/>
      <c r="H332" s="101">
        <f t="shared" si="27"/>
        <v>0.06</v>
      </c>
      <c r="I332" s="99"/>
      <c r="J332" s="99"/>
      <c r="K332" s="100"/>
      <c r="L332" s="88">
        <f t="shared" si="24"/>
        <v>260633.48416289594</v>
      </c>
    </row>
    <row r="333" spans="1:12" ht="30" hidden="1" customHeight="1" outlineLevel="3" x14ac:dyDescent="0.2">
      <c r="A333">
        <v>322</v>
      </c>
      <c r="B333" s="136" t="s">
        <v>550</v>
      </c>
      <c r="C333" s="123" t="s">
        <v>362</v>
      </c>
      <c r="D333" s="114">
        <f t="shared" si="26"/>
        <v>8.6877828054298647E-5</v>
      </c>
      <c r="E333" s="109"/>
      <c r="F333" s="99"/>
      <c r="G333" s="99"/>
      <c r="H333" s="101">
        <f t="shared" si="27"/>
        <v>0.02</v>
      </c>
      <c r="I333" s="99"/>
      <c r="J333" s="99"/>
      <c r="K333" s="100"/>
      <c r="L333" s="88">
        <f t="shared" si="24"/>
        <v>86877.828054298647</v>
      </c>
    </row>
    <row r="334" spans="1:12" ht="30" hidden="1" customHeight="1" outlineLevel="3" x14ac:dyDescent="0.2">
      <c r="A334">
        <v>323</v>
      </c>
      <c r="B334" s="136" t="s">
        <v>551</v>
      </c>
      <c r="C334" s="123" t="s">
        <v>368</v>
      </c>
      <c r="D334" s="114">
        <f t="shared" si="26"/>
        <v>8.6877828054298647E-5</v>
      </c>
      <c r="E334" s="109"/>
      <c r="F334" s="99"/>
      <c r="G334" s="99"/>
      <c r="H334" s="101">
        <f t="shared" si="27"/>
        <v>0.02</v>
      </c>
      <c r="I334" s="99"/>
      <c r="J334" s="99"/>
      <c r="K334" s="100"/>
      <c r="L334" s="88">
        <f t="shared" si="24"/>
        <v>86877.828054298647</v>
      </c>
    </row>
    <row r="335" spans="1:12" ht="30" hidden="1" customHeight="1" outlineLevel="3" x14ac:dyDescent="0.2">
      <c r="A335">
        <v>324</v>
      </c>
      <c r="B335" s="136" t="s">
        <v>552</v>
      </c>
      <c r="C335" s="123" t="s">
        <v>372</v>
      </c>
      <c r="D335" s="114">
        <f t="shared" si="26"/>
        <v>8.6877828054298647E-5</v>
      </c>
      <c r="E335" s="109"/>
      <c r="F335" s="99"/>
      <c r="G335" s="99"/>
      <c r="H335" s="101">
        <f t="shared" si="27"/>
        <v>0.02</v>
      </c>
      <c r="I335" s="99"/>
      <c r="J335" s="99"/>
      <c r="K335" s="100"/>
      <c r="L335" s="88">
        <f t="shared" si="24"/>
        <v>86877.828054298647</v>
      </c>
    </row>
    <row r="336" spans="1:12" ht="30" hidden="1" customHeight="1" outlineLevel="3" x14ac:dyDescent="0.2">
      <c r="A336">
        <v>325</v>
      </c>
      <c r="B336" s="136" t="s">
        <v>553</v>
      </c>
      <c r="C336" s="123" t="s">
        <v>377</v>
      </c>
      <c r="D336" s="114">
        <f t="shared" si="26"/>
        <v>8.6877828054298647E-5</v>
      </c>
      <c r="E336" s="109"/>
      <c r="F336" s="99"/>
      <c r="G336" s="99"/>
      <c r="H336" s="101">
        <f t="shared" si="27"/>
        <v>0.02</v>
      </c>
      <c r="I336" s="99"/>
      <c r="J336" s="99"/>
      <c r="K336" s="100"/>
      <c r="L336" s="88">
        <f t="shared" si="24"/>
        <v>86877.828054298647</v>
      </c>
    </row>
    <row r="337" spans="1:12" ht="30" hidden="1" customHeight="1" outlineLevel="3" x14ac:dyDescent="0.2">
      <c r="A337">
        <v>326</v>
      </c>
      <c r="B337" s="136" t="s">
        <v>554</v>
      </c>
      <c r="C337" s="123" t="s">
        <v>381</v>
      </c>
      <c r="D337" s="114">
        <f t="shared" si="26"/>
        <v>4.3438914027149329E-4</v>
      </c>
      <c r="E337" s="109"/>
      <c r="F337" s="99"/>
      <c r="G337" s="99"/>
      <c r="H337" s="101">
        <f t="shared" si="27"/>
        <v>0.1</v>
      </c>
      <c r="I337" s="99"/>
      <c r="J337" s="99"/>
      <c r="K337" s="100"/>
      <c r="L337" s="88">
        <f t="shared" si="24"/>
        <v>434389.14027149329</v>
      </c>
    </row>
    <row r="338" spans="1:12" ht="30" hidden="1" customHeight="1" outlineLevel="3" x14ac:dyDescent="0.2">
      <c r="A338">
        <v>327</v>
      </c>
      <c r="B338" s="136" t="s">
        <v>555</v>
      </c>
      <c r="C338" s="123" t="s">
        <v>385</v>
      </c>
      <c r="D338" s="114">
        <f t="shared" si="26"/>
        <v>4.3438914027149324E-5</v>
      </c>
      <c r="E338" s="109"/>
      <c r="F338" s="99"/>
      <c r="G338" s="99"/>
      <c r="H338" s="101">
        <f t="shared" si="27"/>
        <v>0.01</v>
      </c>
      <c r="I338" s="99"/>
      <c r="J338" s="99"/>
      <c r="K338" s="100"/>
      <c r="L338" s="88">
        <f t="shared" si="24"/>
        <v>43438.914027149323</v>
      </c>
    </row>
    <row r="339" spans="1:12" ht="30" hidden="1" customHeight="1" outlineLevel="3" x14ac:dyDescent="0.2">
      <c r="A339">
        <v>328</v>
      </c>
      <c r="B339" s="136" t="s">
        <v>556</v>
      </c>
      <c r="C339" s="123" t="s">
        <v>389</v>
      </c>
      <c r="D339" s="114">
        <f t="shared" si="26"/>
        <v>4.3438914027149324E-5</v>
      </c>
      <c r="E339" s="109"/>
      <c r="F339" s="99"/>
      <c r="G339" s="99"/>
      <c r="H339" s="101">
        <f t="shared" si="27"/>
        <v>0.01</v>
      </c>
      <c r="I339" s="99"/>
      <c r="J339" s="99"/>
      <c r="K339" s="100"/>
      <c r="L339" s="88">
        <f t="shared" si="24"/>
        <v>43438.914027149323</v>
      </c>
    </row>
    <row r="340" spans="1:12" ht="30" hidden="1" customHeight="1" outlineLevel="3" x14ac:dyDescent="0.2">
      <c r="A340">
        <v>329</v>
      </c>
      <c r="B340" s="136" t="s">
        <v>557</v>
      </c>
      <c r="C340" s="123" t="s">
        <v>390</v>
      </c>
      <c r="D340" s="114">
        <f t="shared" si="26"/>
        <v>4.3438914027149324E-5</v>
      </c>
      <c r="E340" s="109"/>
      <c r="F340" s="99"/>
      <c r="G340" s="99"/>
      <c r="H340" s="101">
        <f t="shared" si="27"/>
        <v>0.01</v>
      </c>
      <c r="I340" s="99"/>
      <c r="J340" s="99"/>
      <c r="K340" s="100"/>
      <c r="L340" s="88">
        <f t="shared" si="24"/>
        <v>43438.914027149323</v>
      </c>
    </row>
    <row r="341" spans="1:12" ht="30" customHeight="1" outlineLevel="1" collapsed="1" x14ac:dyDescent="0.2">
      <c r="A341">
        <v>330</v>
      </c>
      <c r="B341" s="134">
        <v>1.8</v>
      </c>
      <c r="C341" s="121" t="s">
        <v>558</v>
      </c>
      <c r="D341" s="112">
        <v>0.14000000000000001</v>
      </c>
      <c r="E341" s="109"/>
      <c r="F341" s="97">
        <v>0.14000000000000001</v>
      </c>
      <c r="G341" s="99"/>
      <c r="H341" s="95"/>
      <c r="I341" s="99"/>
      <c r="J341" s="95"/>
      <c r="K341" s="96"/>
      <c r="L341" s="88">
        <f t="shared" si="24"/>
        <v>140000000</v>
      </c>
    </row>
    <row r="342" spans="1:12" ht="30" hidden="1" customHeight="1" outlineLevel="2" x14ac:dyDescent="0.2">
      <c r="A342">
        <v>331</v>
      </c>
      <c r="B342" s="135" t="s">
        <v>559</v>
      </c>
      <c r="C342" s="124" t="s">
        <v>915</v>
      </c>
      <c r="D342" s="113">
        <f>G342*$D$341</f>
        <v>7.6018099547511325E-3</v>
      </c>
      <c r="E342" s="109"/>
      <c r="F342" s="95"/>
      <c r="G342" s="98">
        <f>G77</f>
        <v>5.4298642533936653E-2</v>
      </c>
      <c r="H342" s="95"/>
      <c r="I342" s="99"/>
      <c r="J342" s="99"/>
      <c r="K342" s="100"/>
      <c r="L342" s="88">
        <f t="shared" si="24"/>
        <v>7601809.9547511321</v>
      </c>
    </row>
    <row r="343" spans="1:12" ht="30" hidden="1" customHeight="1" outlineLevel="3" x14ac:dyDescent="0.2">
      <c r="A343">
        <v>332</v>
      </c>
      <c r="B343" s="136" t="s">
        <v>560</v>
      </c>
      <c r="C343" s="123" t="s">
        <v>561</v>
      </c>
      <c r="D343" s="114">
        <f>H343*$D$342</f>
        <v>0</v>
      </c>
      <c r="E343" s="109"/>
      <c r="F343" s="95"/>
      <c r="G343" s="99"/>
      <c r="H343" s="95"/>
      <c r="I343" s="99"/>
      <c r="J343" s="99"/>
      <c r="K343" s="100"/>
      <c r="L343" s="88">
        <f t="shared" si="24"/>
        <v>0</v>
      </c>
    </row>
    <row r="344" spans="1:12" ht="30" hidden="1" customHeight="1" outlineLevel="3" x14ac:dyDescent="0.2">
      <c r="A344">
        <v>333</v>
      </c>
      <c r="B344" s="136" t="s">
        <v>562</v>
      </c>
      <c r="C344" s="123" t="s">
        <v>563</v>
      </c>
      <c r="D344" s="114">
        <f>H344*$D$342</f>
        <v>7.2217194570135751E-3</v>
      </c>
      <c r="E344" s="109"/>
      <c r="F344" s="95"/>
      <c r="G344" s="99"/>
      <c r="H344" s="101">
        <v>0.95</v>
      </c>
      <c r="I344" s="99"/>
      <c r="J344" s="99"/>
      <c r="K344" s="100"/>
      <c r="L344" s="88">
        <f t="shared" si="24"/>
        <v>7221719.4570135754</v>
      </c>
    </row>
    <row r="345" spans="1:12" ht="30" hidden="1" customHeight="1" outlineLevel="4" x14ac:dyDescent="0.2">
      <c r="A345">
        <v>334</v>
      </c>
      <c r="B345" s="137" t="s">
        <v>564</v>
      </c>
      <c r="C345" s="125" t="s">
        <v>565</v>
      </c>
      <c r="D345" s="115">
        <f>I345*$D$344</f>
        <v>1.5887782805429865E-3</v>
      </c>
      <c r="E345" s="109"/>
      <c r="F345" s="95"/>
      <c r="G345" s="99"/>
      <c r="H345" s="95"/>
      <c r="I345" s="102">
        <f>H78</f>
        <v>0.22</v>
      </c>
      <c r="J345" s="99"/>
      <c r="K345" s="100"/>
      <c r="L345" s="88">
        <f t="shared" si="24"/>
        <v>1588778.2805429865</v>
      </c>
    </row>
    <row r="346" spans="1:12" ht="30" hidden="1" customHeight="1" outlineLevel="5" x14ac:dyDescent="0.2">
      <c r="A346">
        <v>335</v>
      </c>
      <c r="B346" s="138" t="s">
        <v>566</v>
      </c>
      <c r="C346" s="126" t="s">
        <v>567</v>
      </c>
      <c r="D346" s="116">
        <f>J346*D345</f>
        <v>3.1775565610859733E-4</v>
      </c>
      <c r="E346" s="109"/>
      <c r="F346" s="95"/>
      <c r="G346" s="99"/>
      <c r="H346" s="95"/>
      <c r="I346" s="99"/>
      <c r="J346" s="104">
        <v>0.2</v>
      </c>
      <c r="K346" s="100"/>
      <c r="L346" s="88">
        <f t="shared" si="24"/>
        <v>317755.65610859735</v>
      </c>
    </row>
    <row r="347" spans="1:12" s="66" customFormat="1" ht="30" hidden="1" customHeight="1" outlineLevel="6" x14ac:dyDescent="0.2">
      <c r="A347">
        <v>336</v>
      </c>
      <c r="B347" s="139" t="s">
        <v>568</v>
      </c>
      <c r="C347" s="127" t="s">
        <v>569</v>
      </c>
      <c r="D347" s="117">
        <f>K347*D346</f>
        <v>1.1121447963800906E-4</v>
      </c>
      <c r="E347" s="109"/>
      <c r="F347" s="95"/>
      <c r="G347" s="99"/>
      <c r="H347" s="95"/>
      <c r="I347" s="99"/>
      <c r="J347" s="95"/>
      <c r="K347" s="96">
        <v>0.35</v>
      </c>
      <c r="L347" s="88">
        <f t="shared" si="24"/>
        <v>111214.47963800906</v>
      </c>
    </row>
    <row r="348" spans="1:12" s="66" customFormat="1" ht="30" hidden="1" customHeight="1" outlineLevel="6" x14ac:dyDescent="0.2">
      <c r="A348">
        <v>337</v>
      </c>
      <c r="B348" s="139" t="s">
        <v>570</v>
      </c>
      <c r="C348" s="127" t="s">
        <v>571</v>
      </c>
      <c r="D348" s="117">
        <f>K348*D346</f>
        <v>2.0654117647058828E-4</v>
      </c>
      <c r="E348" s="109"/>
      <c r="F348" s="95"/>
      <c r="G348" s="99"/>
      <c r="H348" s="95"/>
      <c r="I348" s="99"/>
      <c r="J348" s="95"/>
      <c r="K348" s="96">
        <v>0.65</v>
      </c>
      <c r="L348" s="88">
        <f t="shared" si="24"/>
        <v>206541.17647058828</v>
      </c>
    </row>
    <row r="349" spans="1:12" ht="30" hidden="1" customHeight="1" outlineLevel="5" x14ac:dyDescent="0.2">
      <c r="A349">
        <v>338</v>
      </c>
      <c r="B349" s="138" t="s">
        <v>572</v>
      </c>
      <c r="C349" s="126" t="s">
        <v>573</v>
      </c>
      <c r="D349" s="116">
        <f>J349*D345</f>
        <v>1.2710226244343893E-3</v>
      </c>
      <c r="E349" s="109"/>
      <c r="F349" s="95"/>
      <c r="G349" s="99"/>
      <c r="H349" s="95"/>
      <c r="I349" s="99"/>
      <c r="J349" s="104">
        <v>0.8</v>
      </c>
      <c r="K349" s="100"/>
      <c r="L349" s="88">
        <f t="shared" si="24"/>
        <v>1271022.6244343894</v>
      </c>
    </row>
    <row r="350" spans="1:12" s="66" customFormat="1" ht="30" hidden="1" customHeight="1" outlineLevel="6" x14ac:dyDescent="0.2">
      <c r="A350">
        <v>339</v>
      </c>
      <c r="B350" s="139" t="s">
        <v>574</v>
      </c>
      <c r="C350" s="127" t="s">
        <v>569</v>
      </c>
      <c r="D350" s="117">
        <f>K350*D349</f>
        <v>4.4485791855203625E-4</v>
      </c>
      <c r="E350" s="109"/>
      <c r="F350" s="95"/>
      <c r="G350" s="99"/>
      <c r="H350" s="95"/>
      <c r="I350" s="99"/>
      <c r="J350" s="95"/>
      <c r="K350" s="96">
        <v>0.35</v>
      </c>
      <c r="L350" s="88">
        <f t="shared" si="24"/>
        <v>444857.91855203622</v>
      </c>
    </row>
    <row r="351" spans="1:12" s="66" customFormat="1" ht="30" hidden="1" customHeight="1" outlineLevel="6" x14ac:dyDescent="0.2">
      <c r="A351">
        <v>340</v>
      </c>
      <c r="B351" s="139" t="s">
        <v>575</v>
      </c>
      <c r="C351" s="127" t="s">
        <v>571</v>
      </c>
      <c r="D351" s="117">
        <f>K351*D349</f>
        <v>8.2616470588235311E-4</v>
      </c>
      <c r="E351" s="109"/>
      <c r="F351" s="95"/>
      <c r="G351" s="99"/>
      <c r="H351" s="95"/>
      <c r="I351" s="99"/>
      <c r="J351" s="95"/>
      <c r="K351" s="96">
        <v>0.65</v>
      </c>
      <c r="L351" s="88">
        <f t="shared" si="24"/>
        <v>826164.70588235313</v>
      </c>
    </row>
    <row r="352" spans="1:12" ht="30" hidden="1" customHeight="1" outlineLevel="4" x14ac:dyDescent="0.2">
      <c r="A352">
        <v>341</v>
      </c>
      <c r="B352" s="137" t="s">
        <v>576</v>
      </c>
      <c r="C352" s="125" t="s">
        <v>583</v>
      </c>
      <c r="D352" s="115">
        <f>I352*$D$344</f>
        <v>2.5998190045248872E-3</v>
      </c>
      <c r="E352" s="109"/>
      <c r="F352" s="95"/>
      <c r="G352" s="99"/>
      <c r="H352" s="95"/>
      <c r="I352" s="102">
        <f>H81</f>
        <v>0.36</v>
      </c>
      <c r="J352" s="95"/>
      <c r="K352" s="100"/>
      <c r="L352" s="88">
        <f t="shared" si="24"/>
        <v>2599819.0045248871</v>
      </c>
    </row>
    <row r="353" spans="1:12" ht="30" hidden="1" customHeight="1" outlineLevel="5" collapsed="1" x14ac:dyDescent="0.2">
      <c r="A353">
        <v>342</v>
      </c>
      <c r="B353" s="138" t="s">
        <v>578</v>
      </c>
      <c r="C353" s="126" t="s">
        <v>579</v>
      </c>
      <c r="D353" s="116">
        <f>J353*D352</f>
        <v>9.0993665158371046E-4</v>
      </c>
      <c r="E353" s="109"/>
      <c r="F353" s="95"/>
      <c r="G353" s="99"/>
      <c r="H353" s="95"/>
      <c r="I353" s="99"/>
      <c r="J353" s="104">
        <v>0.35</v>
      </c>
      <c r="K353" s="100"/>
      <c r="L353" s="88">
        <f t="shared" si="24"/>
        <v>909936.65158371045</v>
      </c>
    </row>
    <row r="354" spans="1:12" ht="30" hidden="1" customHeight="1" outlineLevel="5" collapsed="1" x14ac:dyDescent="0.2">
      <c r="A354">
        <v>343</v>
      </c>
      <c r="B354" s="138" t="s">
        <v>580</v>
      </c>
      <c r="C354" s="126" t="s">
        <v>581</v>
      </c>
      <c r="D354" s="116">
        <f>J354*D352</f>
        <v>1.6898823529411767E-3</v>
      </c>
      <c r="E354" s="109"/>
      <c r="F354" s="95"/>
      <c r="G354" s="99"/>
      <c r="H354" s="95"/>
      <c r="I354" s="99"/>
      <c r="J354" s="104">
        <v>0.65</v>
      </c>
      <c r="K354" s="100"/>
      <c r="L354" s="88">
        <f t="shared" si="24"/>
        <v>1689882.3529411766</v>
      </c>
    </row>
    <row r="355" spans="1:12" ht="30" hidden="1" customHeight="1" outlineLevel="4" x14ac:dyDescent="0.2">
      <c r="A355">
        <v>344</v>
      </c>
      <c r="B355" s="137" t="s">
        <v>582</v>
      </c>
      <c r="C355" s="125" t="s">
        <v>587</v>
      </c>
      <c r="D355" s="115">
        <f>I355*$D$344</f>
        <v>8.6660633484162894E-4</v>
      </c>
      <c r="E355" s="109"/>
      <c r="F355" s="99"/>
      <c r="G355" s="99"/>
      <c r="H355" s="95"/>
      <c r="I355" s="102">
        <f>H85</f>
        <v>0.12</v>
      </c>
      <c r="J355" s="95"/>
      <c r="K355" s="100"/>
      <c r="L355" s="88">
        <f t="shared" si="24"/>
        <v>866606.33484162891</v>
      </c>
    </row>
    <row r="356" spans="1:12" ht="30" hidden="1" customHeight="1" outlineLevel="5" collapsed="1" x14ac:dyDescent="0.2">
      <c r="A356">
        <v>345</v>
      </c>
      <c r="B356" s="138" t="s">
        <v>584</v>
      </c>
      <c r="C356" s="126" t="s">
        <v>579</v>
      </c>
      <c r="D356" s="116">
        <f>J356*D355</f>
        <v>3.0331221719457014E-4</v>
      </c>
      <c r="E356" s="109"/>
      <c r="F356" s="99"/>
      <c r="G356" s="99"/>
      <c r="H356" s="95"/>
      <c r="I356" s="99"/>
      <c r="J356" s="104">
        <v>0.35</v>
      </c>
      <c r="K356" s="100"/>
      <c r="L356" s="88">
        <f t="shared" si="24"/>
        <v>303312.21719457011</v>
      </c>
    </row>
    <row r="357" spans="1:12" ht="30" hidden="1" customHeight="1" outlineLevel="5" collapsed="1" x14ac:dyDescent="0.2">
      <c r="A357">
        <v>346</v>
      </c>
      <c r="B357" s="138" t="s">
        <v>585</v>
      </c>
      <c r="C357" s="126" t="s">
        <v>581</v>
      </c>
      <c r="D357" s="116">
        <f>J357*D355</f>
        <v>5.6329411764705886E-4</v>
      </c>
      <c r="E357" s="109"/>
      <c r="F357" s="99"/>
      <c r="G357" s="99"/>
      <c r="H357" s="95"/>
      <c r="I357" s="99"/>
      <c r="J357" s="104">
        <v>0.65</v>
      </c>
      <c r="K357" s="100"/>
      <c r="L357" s="88">
        <f t="shared" si="24"/>
        <v>563294.11764705891</v>
      </c>
    </row>
    <row r="358" spans="1:12" ht="30" hidden="1" customHeight="1" outlineLevel="4" x14ac:dyDescent="0.2">
      <c r="A358">
        <v>347</v>
      </c>
      <c r="B358" s="137" t="s">
        <v>586</v>
      </c>
      <c r="C358" s="125" t="s">
        <v>911</v>
      </c>
      <c r="D358" s="115">
        <f>I358*$D$344</f>
        <v>3.6108597285067879E-4</v>
      </c>
      <c r="E358" s="109"/>
      <c r="F358" s="99"/>
      <c r="G358" s="99"/>
      <c r="H358" s="95"/>
      <c r="I358" s="102">
        <f>H88</f>
        <v>0.05</v>
      </c>
      <c r="J358" s="95"/>
      <c r="K358" s="100"/>
      <c r="L358" s="88">
        <f t="shared" si="24"/>
        <v>361085.97285067878</v>
      </c>
    </row>
    <row r="359" spans="1:12" ht="30" hidden="1" customHeight="1" outlineLevel="5" x14ac:dyDescent="0.2">
      <c r="A359">
        <v>348</v>
      </c>
      <c r="B359" s="138" t="s">
        <v>588</v>
      </c>
      <c r="C359" s="126" t="s">
        <v>579</v>
      </c>
      <c r="D359" s="116">
        <f>J359*D358</f>
        <v>1.2638009049773758E-4</v>
      </c>
      <c r="E359" s="109"/>
      <c r="F359" s="99"/>
      <c r="G359" s="99"/>
      <c r="H359" s="95"/>
      <c r="I359" s="99"/>
      <c r="J359" s="104">
        <v>0.35</v>
      </c>
      <c r="K359" s="100"/>
      <c r="L359" s="88">
        <f t="shared" si="24"/>
        <v>126380.09049773758</v>
      </c>
    </row>
    <row r="360" spans="1:12" ht="30" hidden="1" customHeight="1" outlineLevel="5" x14ac:dyDescent="0.2">
      <c r="A360">
        <v>349</v>
      </c>
      <c r="B360" s="138" t="s">
        <v>589</v>
      </c>
      <c r="C360" s="126" t="s">
        <v>581</v>
      </c>
      <c r="D360" s="116">
        <f>J360*D358</f>
        <v>2.3470588235294121E-4</v>
      </c>
      <c r="E360" s="109"/>
      <c r="F360" s="99"/>
      <c r="G360" s="99"/>
      <c r="H360" s="95"/>
      <c r="I360" s="99"/>
      <c r="J360" s="104">
        <v>0.65</v>
      </c>
      <c r="K360" s="100"/>
      <c r="L360" s="88">
        <f t="shared" si="24"/>
        <v>234705.8823529412</v>
      </c>
    </row>
    <row r="361" spans="1:12" ht="30" hidden="1" customHeight="1" outlineLevel="4" x14ac:dyDescent="0.2">
      <c r="A361">
        <v>350</v>
      </c>
      <c r="B361" s="137" t="s">
        <v>590</v>
      </c>
      <c r="C361" s="125" t="s">
        <v>599</v>
      </c>
      <c r="D361" s="115">
        <f>I361*$D$344</f>
        <v>1.444343891402715E-4</v>
      </c>
      <c r="E361" s="109"/>
      <c r="F361" s="99"/>
      <c r="G361" s="99"/>
      <c r="H361" s="95"/>
      <c r="I361" s="102">
        <f>H93</f>
        <v>0.02</v>
      </c>
      <c r="J361" s="95"/>
      <c r="K361" s="100"/>
      <c r="L361" s="88">
        <f t="shared" si="24"/>
        <v>144434.38914027149</v>
      </c>
    </row>
    <row r="362" spans="1:12" ht="30" hidden="1" customHeight="1" outlineLevel="5" x14ac:dyDescent="0.2">
      <c r="A362">
        <v>351</v>
      </c>
      <c r="B362" s="138" t="s">
        <v>592</v>
      </c>
      <c r="C362" s="126" t="s">
        <v>601</v>
      </c>
      <c r="D362" s="116">
        <f>J362*D361</f>
        <v>3.6108597285067875E-5</v>
      </c>
      <c r="E362" s="109"/>
      <c r="F362" s="99"/>
      <c r="G362" s="99"/>
      <c r="H362" s="95"/>
      <c r="I362" s="99"/>
      <c r="J362" s="104">
        <v>0.25</v>
      </c>
      <c r="K362" s="100"/>
      <c r="L362" s="88">
        <f t="shared" si="24"/>
        <v>36108.597285067874</v>
      </c>
    </row>
    <row r="363" spans="1:12" ht="30" hidden="1" customHeight="1" outlineLevel="5" x14ac:dyDescent="0.2">
      <c r="A363">
        <v>352</v>
      </c>
      <c r="B363" s="138" t="s">
        <v>593</v>
      </c>
      <c r="C363" s="126" t="s">
        <v>579</v>
      </c>
      <c r="D363" s="116">
        <f>J363*D361</f>
        <v>4.333031674208145E-5</v>
      </c>
      <c r="E363" s="109"/>
      <c r="F363" s="99"/>
      <c r="G363" s="99"/>
      <c r="H363" s="95"/>
      <c r="I363" s="99"/>
      <c r="J363" s="104">
        <v>0.3</v>
      </c>
      <c r="K363" s="100"/>
      <c r="L363" s="88">
        <f t="shared" si="24"/>
        <v>43330.31674208145</v>
      </c>
    </row>
    <row r="364" spans="1:12" ht="30" hidden="1" customHeight="1" outlineLevel="5" x14ac:dyDescent="0.2">
      <c r="A364">
        <v>353</v>
      </c>
      <c r="B364" s="138" t="s">
        <v>888</v>
      </c>
      <c r="C364" s="126" t="s">
        <v>581</v>
      </c>
      <c r="D364" s="116">
        <f>J364*D361</f>
        <v>6.4995475113122181E-5</v>
      </c>
      <c r="E364" s="109"/>
      <c r="F364" s="99"/>
      <c r="G364" s="99"/>
      <c r="H364" s="95"/>
      <c r="I364" s="99"/>
      <c r="J364" s="104">
        <v>0.45</v>
      </c>
      <c r="K364" s="100"/>
      <c r="L364" s="88">
        <f t="shared" si="24"/>
        <v>64995.475113122178</v>
      </c>
    </row>
    <row r="365" spans="1:12" ht="30" hidden="1" customHeight="1" outlineLevel="4" x14ac:dyDescent="0.2">
      <c r="A365">
        <v>354</v>
      </c>
      <c r="B365" s="137" t="s">
        <v>594</v>
      </c>
      <c r="C365" s="125" t="s">
        <v>605</v>
      </c>
      <c r="D365" s="115">
        <f>I365*$D$344</f>
        <v>1.444343891402715E-4</v>
      </c>
      <c r="E365" s="109"/>
      <c r="F365" s="99"/>
      <c r="G365" s="99"/>
      <c r="H365" s="95"/>
      <c r="I365" s="102">
        <f>H98</f>
        <v>0.02</v>
      </c>
      <c r="J365" s="95"/>
      <c r="K365" s="100"/>
      <c r="L365" s="88">
        <f t="shared" si="24"/>
        <v>144434.38914027149</v>
      </c>
    </row>
    <row r="366" spans="1:12" ht="30" hidden="1" customHeight="1" outlineLevel="5" x14ac:dyDescent="0.2">
      <c r="A366">
        <v>355</v>
      </c>
      <c r="B366" s="138" t="s">
        <v>596</v>
      </c>
      <c r="C366" s="126" t="s">
        <v>601</v>
      </c>
      <c r="D366" s="116">
        <f>J366*D365</f>
        <v>3.6108597285067875E-5</v>
      </c>
      <c r="E366" s="109"/>
      <c r="F366" s="99"/>
      <c r="G366" s="99"/>
      <c r="H366" s="95"/>
      <c r="I366" s="99"/>
      <c r="J366" s="104">
        <v>0.25</v>
      </c>
      <c r="K366" s="100"/>
      <c r="L366" s="88">
        <f t="shared" ref="L366:L430" si="28">D366*1000000000</f>
        <v>36108.597285067874</v>
      </c>
    </row>
    <row r="367" spans="1:12" ht="30" hidden="1" customHeight="1" outlineLevel="5" x14ac:dyDescent="0.2">
      <c r="A367">
        <v>356</v>
      </c>
      <c r="B367" s="138" t="s">
        <v>597</v>
      </c>
      <c r="C367" s="126" t="s">
        <v>579</v>
      </c>
      <c r="D367" s="116">
        <f>J367*D365</f>
        <v>4.333031674208145E-5</v>
      </c>
      <c r="E367" s="109"/>
      <c r="F367" s="99"/>
      <c r="G367" s="99"/>
      <c r="H367" s="95"/>
      <c r="I367" s="99"/>
      <c r="J367" s="104">
        <v>0.3</v>
      </c>
      <c r="K367" s="100"/>
      <c r="L367" s="88">
        <f t="shared" si="28"/>
        <v>43330.31674208145</v>
      </c>
    </row>
    <row r="368" spans="1:12" ht="30" hidden="1" customHeight="1" outlineLevel="5" x14ac:dyDescent="0.2">
      <c r="A368">
        <v>357</v>
      </c>
      <c r="B368" s="138" t="s">
        <v>889</v>
      </c>
      <c r="C368" s="126" t="s">
        <v>581</v>
      </c>
      <c r="D368" s="116">
        <f>J368*D365</f>
        <v>6.4995475113122181E-5</v>
      </c>
      <c r="E368" s="109"/>
      <c r="F368" s="99"/>
      <c r="G368" s="99"/>
      <c r="H368" s="95"/>
      <c r="I368" s="99"/>
      <c r="J368" s="104">
        <v>0.45</v>
      </c>
      <c r="K368" s="100"/>
      <c r="L368" s="88">
        <f t="shared" si="28"/>
        <v>64995.475113122178</v>
      </c>
    </row>
    <row r="369" spans="1:12" ht="30" hidden="1" customHeight="1" outlineLevel="4" x14ac:dyDescent="0.2">
      <c r="A369">
        <v>358</v>
      </c>
      <c r="B369" s="137" t="s">
        <v>598</v>
      </c>
      <c r="C369" s="125" t="s">
        <v>912</v>
      </c>
      <c r="D369" s="115">
        <f>I369*$D$344</f>
        <v>1.444343891402715E-4</v>
      </c>
      <c r="E369" s="109"/>
      <c r="F369" s="99"/>
      <c r="G369" s="99"/>
      <c r="H369" s="95"/>
      <c r="I369" s="102">
        <f>H103</f>
        <v>0.02</v>
      </c>
      <c r="J369" s="95"/>
      <c r="K369" s="100"/>
      <c r="L369" s="88">
        <f t="shared" si="28"/>
        <v>144434.38914027149</v>
      </c>
    </row>
    <row r="370" spans="1:12" ht="30" hidden="1" customHeight="1" outlineLevel="5" x14ac:dyDescent="0.2">
      <c r="A370">
        <v>359</v>
      </c>
      <c r="B370" s="138" t="s">
        <v>600</v>
      </c>
      <c r="C370" s="126" t="s">
        <v>601</v>
      </c>
      <c r="D370" s="116">
        <f>J370*D369</f>
        <v>3.6108597285067875E-5</v>
      </c>
      <c r="E370" s="109"/>
      <c r="F370" s="99"/>
      <c r="G370" s="99"/>
      <c r="H370" s="95"/>
      <c r="I370" s="99"/>
      <c r="J370" s="104">
        <v>0.25</v>
      </c>
      <c r="K370" s="100"/>
      <c r="L370" s="88">
        <f t="shared" si="28"/>
        <v>36108.597285067874</v>
      </c>
    </row>
    <row r="371" spans="1:12" ht="30" hidden="1" customHeight="1" outlineLevel="5" x14ac:dyDescent="0.2">
      <c r="A371">
        <v>360</v>
      </c>
      <c r="B371" s="138" t="s">
        <v>602</v>
      </c>
      <c r="C371" s="126" t="s">
        <v>579</v>
      </c>
      <c r="D371" s="116">
        <f>J371*D369</f>
        <v>4.333031674208145E-5</v>
      </c>
      <c r="E371" s="109"/>
      <c r="F371" s="99"/>
      <c r="G371" s="99"/>
      <c r="H371" s="95"/>
      <c r="I371" s="99"/>
      <c r="J371" s="104">
        <v>0.3</v>
      </c>
      <c r="K371" s="100"/>
      <c r="L371" s="88">
        <f t="shared" si="28"/>
        <v>43330.31674208145</v>
      </c>
    </row>
    <row r="372" spans="1:12" ht="30" hidden="1" customHeight="1" outlineLevel="5" x14ac:dyDescent="0.2">
      <c r="A372">
        <v>361</v>
      </c>
      <c r="B372" s="138" t="s">
        <v>603</v>
      </c>
      <c r="C372" s="126" t="s">
        <v>581</v>
      </c>
      <c r="D372" s="116">
        <f>J372*D369</f>
        <v>6.4995475113122181E-5</v>
      </c>
      <c r="E372" s="109"/>
      <c r="F372" s="99"/>
      <c r="G372" s="99"/>
      <c r="H372" s="95"/>
      <c r="I372" s="99"/>
      <c r="J372" s="104">
        <v>0.45</v>
      </c>
      <c r="K372" s="100"/>
      <c r="L372" s="88">
        <f t="shared" si="28"/>
        <v>64995.475113122178</v>
      </c>
    </row>
    <row r="373" spans="1:12" ht="30" hidden="1" customHeight="1" outlineLevel="4" x14ac:dyDescent="0.2">
      <c r="A373">
        <v>362</v>
      </c>
      <c r="B373" s="137" t="s">
        <v>604</v>
      </c>
      <c r="C373" s="125" t="s">
        <v>913</v>
      </c>
      <c r="D373" s="115">
        <f>I373*$D$344</f>
        <v>1.444343891402715E-4</v>
      </c>
      <c r="E373" s="109"/>
      <c r="F373" s="99"/>
      <c r="G373" s="99"/>
      <c r="H373" s="95"/>
      <c r="I373" s="102">
        <f>H108</f>
        <v>0.02</v>
      </c>
      <c r="J373" s="95"/>
      <c r="K373" s="100"/>
      <c r="L373" s="88">
        <f t="shared" si="28"/>
        <v>144434.38914027149</v>
      </c>
    </row>
    <row r="374" spans="1:12" ht="30" hidden="1" customHeight="1" outlineLevel="5" x14ac:dyDescent="0.2">
      <c r="A374">
        <v>363</v>
      </c>
      <c r="B374" s="138" t="s">
        <v>606</v>
      </c>
      <c r="C374" s="126" t="s">
        <v>601</v>
      </c>
      <c r="D374" s="116">
        <f>J374*D373</f>
        <v>3.6108597285067875E-5</v>
      </c>
      <c r="E374" s="109"/>
      <c r="F374" s="99"/>
      <c r="G374" s="99"/>
      <c r="H374" s="95"/>
      <c r="I374" s="99"/>
      <c r="J374" s="104">
        <v>0.25</v>
      </c>
      <c r="K374" s="100"/>
      <c r="L374" s="88">
        <f t="shared" si="28"/>
        <v>36108.597285067874</v>
      </c>
    </row>
    <row r="375" spans="1:12" ht="30" hidden="1" customHeight="1" outlineLevel="5" x14ac:dyDescent="0.2">
      <c r="A375">
        <v>364</v>
      </c>
      <c r="B375" s="138" t="s">
        <v>607</v>
      </c>
      <c r="C375" s="126" t="s">
        <v>579</v>
      </c>
      <c r="D375" s="116">
        <f>J375*D373</f>
        <v>4.333031674208145E-5</v>
      </c>
      <c r="E375" s="109"/>
      <c r="F375" s="99"/>
      <c r="G375" s="99"/>
      <c r="H375" s="95"/>
      <c r="I375" s="99"/>
      <c r="J375" s="104">
        <v>0.3</v>
      </c>
      <c r="K375" s="100"/>
      <c r="L375" s="88">
        <f t="shared" si="28"/>
        <v>43330.31674208145</v>
      </c>
    </row>
    <row r="376" spans="1:12" ht="30" hidden="1" customHeight="1" outlineLevel="5" x14ac:dyDescent="0.2">
      <c r="A376">
        <v>365</v>
      </c>
      <c r="B376" s="138" t="s">
        <v>608</v>
      </c>
      <c r="C376" s="126" t="s">
        <v>581</v>
      </c>
      <c r="D376" s="116">
        <f>J376*D373</f>
        <v>6.4995475113122181E-5</v>
      </c>
      <c r="E376" s="109"/>
      <c r="F376" s="99"/>
      <c r="G376" s="99"/>
      <c r="H376" s="95"/>
      <c r="I376" s="99"/>
      <c r="J376" s="104">
        <v>0.45</v>
      </c>
      <c r="K376" s="100"/>
      <c r="L376" s="88">
        <f t="shared" si="28"/>
        <v>64995.475113122178</v>
      </c>
    </row>
    <row r="377" spans="1:12" ht="30" hidden="1" customHeight="1" outlineLevel="4" x14ac:dyDescent="0.2">
      <c r="A377">
        <v>366</v>
      </c>
      <c r="B377" s="137" t="s">
        <v>609</v>
      </c>
      <c r="C377" s="125" t="s">
        <v>884</v>
      </c>
      <c r="D377" s="115">
        <f>I377*$D$344</f>
        <v>1.0110407239819006E-3</v>
      </c>
      <c r="E377" s="109"/>
      <c r="F377" s="99"/>
      <c r="G377" s="99"/>
      <c r="H377" s="95"/>
      <c r="I377" s="102">
        <f>H111</f>
        <v>0.14000000000000001</v>
      </c>
      <c r="J377" s="95"/>
      <c r="K377" s="100"/>
      <c r="L377" s="88">
        <f t="shared" si="28"/>
        <v>1011040.7239819006</v>
      </c>
    </row>
    <row r="378" spans="1:12" ht="30" hidden="1" customHeight="1" outlineLevel="5" x14ac:dyDescent="0.2">
      <c r="A378">
        <v>367</v>
      </c>
      <c r="B378" s="138" t="s">
        <v>611</v>
      </c>
      <c r="C378" s="126" t="s">
        <v>579</v>
      </c>
      <c r="D378" s="116">
        <f>J378*D377</f>
        <v>3.5386425339366522E-4</v>
      </c>
      <c r="E378" s="109"/>
      <c r="F378" s="99"/>
      <c r="G378" s="99"/>
      <c r="H378" s="95"/>
      <c r="I378" s="99"/>
      <c r="J378" s="104">
        <v>0.35</v>
      </c>
      <c r="K378" s="100"/>
      <c r="L378" s="88">
        <f t="shared" si="28"/>
        <v>353864.25339366525</v>
      </c>
    </row>
    <row r="379" spans="1:12" ht="30" hidden="1" customHeight="1" outlineLevel="5" x14ac:dyDescent="0.2">
      <c r="A379">
        <v>368</v>
      </c>
      <c r="B379" s="138" t="s">
        <v>612</v>
      </c>
      <c r="C379" s="126" t="s">
        <v>581</v>
      </c>
      <c r="D379" s="116">
        <f>J379*D377</f>
        <v>6.5717647058823546E-4</v>
      </c>
      <c r="E379" s="109"/>
      <c r="F379" s="99"/>
      <c r="G379" s="99"/>
      <c r="H379" s="95"/>
      <c r="I379" s="99"/>
      <c r="J379" s="104">
        <v>0.65</v>
      </c>
      <c r="K379" s="100"/>
      <c r="L379" s="88">
        <f t="shared" si="28"/>
        <v>657176.47058823542</v>
      </c>
    </row>
    <row r="380" spans="1:12" ht="30" hidden="1" customHeight="1" outlineLevel="4" x14ac:dyDescent="0.2">
      <c r="A380">
        <v>369</v>
      </c>
      <c r="B380" s="137" t="s">
        <v>613</v>
      </c>
      <c r="C380" s="125" t="s">
        <v>622</v>
      </c>
      <c r="D380" s="115">
        <f>I380*$D$344</f>
        <v>7.221719457013575E-5</v>
      </c>
      <c r="E380" s="109"/>
      <c r="F380" s="99"/>
      <c r="G380" s="99"/>
      <c r="H380" s="95"/>
      <c r="I380" s="102">
        <f>H115</f>
        <v>0.01</v>
      </c>
      <c r="J380" s="95"/>
      <c r="K380" s="100"/>
      <c r="L380" s="88">
        <f t="shared" si="28"/>
        <v>72217.194570135747</v>
      </c>
    </row>
    <row r="381" spans="1:12" ht="30" hidden="1" customHeight="1" outlineLevel="5" x14ac:dyDescent="0.2">
      <c r="A381">
        <v>370</v>
      </c>
      <c r="B381" s="138" t="s">
        <v>615</v>
      </c>
      <c r="C381" s="126" t="s">
        <v>579</v>
      </c>
      <c r="D381" s="116">
        <f>J381*D380</f>
        <v>2.5276018099547512E-5</v>
      </c>
      <c r="E381" s="109"/>
      <c r="F381" s="99"/>
      <c r="G381" s="99"/>
      <c r="H381" s="95"/>
      <c r="I381" s="99"/>
      <c r="J381" s="104">
        <v>0.35</v>
      </c>
      <c r="K381" s="100"/>
      <c r="L381" s="88">
        <f t="shared" si="28"/>
        <v>25276.018099547513</v>
      </c>
    </row>
    <row r="382" spans="1:12" ht="30" hidden="1" customHeight="1" outlineLevel="5" x14ac:dyDescent="0.2">
      <c r="A382">
        <v>371</v>
      </c>
      <c r="B382" s="138" t="s">
        <v>616</v>
      </c>
      <c r="C382" s="126" t="s">
        <v>581</v>
      </c>
      <c r="D382" s="116">
        <f>J382*D380</f>
        <v>4.6941176470588241E-5</v>
      </c>
      <c r="E382" s="109"/>
      <c r="F382" s="99"/>
      <c r="G382" s="99"/>
      <c r="H382" s="95"/>
      <c r="I382" s="99"/>
      <c r="J382" s="104">
        <v>0.65</v>
      </c>
      <c r="K382" s="100"/>
      <c r="L382" s="88">
        <f t="shared" si="28"/>
        <v>46941.176470588238</v>
      </c>
    </row>
    <row r="383" spans="1:12" ht="30" hidden="1" customHeight="1" outlineLevel="4" x14ac:dyDescent="0.2">
      <c r="A383">
        <v>372</v>
      </c>
      <c r="B383" s="137" t="s">
        <v>617</v>
      </c>
      <c r="C383" s="125" t="s">
        <v>625</v>
      </c>
      <c r="D383" s="115">
        <f>I383*$D$344</f>
        <v>7.221719457013575E-5</v>
      </c>
      <c r="E383" s="109"/>
      <c r="F383" s="99"/>
      <c r="G383" s="99"/>
      <c r="H383" s="95"/>
      <c r="I383" s="102">
        <f>H118</f>
        <v>0.01</v>
      </c>
      <c r="J383" s="95"/>
      <c r="K383" s="100"/>
      <c r="L383" s="88">
        <f t="shared" si="28"/>
        <v>72217.194570135747</v>
      </c>
    </row>
    <row r="384" spans="1:12" ht="30" hidden="1" customHeight="1" outlineLevel="5" x14ac:dyDescent="0.2">
      <c r="A384">
        <v>373</v>
      </c>
      <c r="B384" s="138" t="s">
        <v>619</v>
      </c>
      <c r="C384" s="126" t="s">
        <v>579</v>
      </c>
      <c r="D384" s="116">
        <f>J384*D383</f>
        <v>2.5276018099547512E-5</v>
      </c>
      <c r="E384" s="109"/>
      <c r="F384" s="99"/>
      <c r="G384" s="99"/>
      <c r="H384" s="95"/>
      <c r="I384" s="99"/>
      <c r="J384" s="104">
        <v>0.35</v>
      </c>
      <c r="K384" s="100"/>
      <c r="L384" s="88">
        <f t="shared" si="28"/>
        <v>25276.018099547513</v>
      </c>
    </row>
    <row r="385" spans="1:12" ht="30" hidden="1" customHeight="1" outlineLevel="5" x14ac:dyDescent="0.2">
      <c r="A385">
        <v>374</v>
      </c>
      <c r="B385" s="138" t="s">
        <v>620</v>
      </c>
      <c r="C385" s="126" t="s">
        <v>581</v>
      </c>
      <c r="D385" s="116">
        <f>J385*D383</f>
        <v>4.6941176470588241E-5</v>
      </c>
      <c r="E385" s="109"/>
      <c r="F385" s="99"/>
      <c r="G385" s="99"/>
      <c r="H385" s="95"/>
      <c r="I385" s="99"/>
      <c r="J385" s="104">
        <v>0.65</v>
      </c>
      <c r="K385" s="100"/>
      <c r="L385" s="88">
        <f t="shared" si="28"/>
        <v>46941.176470588238</v>
      </c>
    </row>
    <row r="386" spans="1:12" ht="30" hidden="1" customHeight="1" outlineLevel="4" x14ac:dyDescent="0.2">
      <c r="A386">
        <v>375</v>
      </c>
      <c r="B386" s="137" t="s">
        <v>621</v>
      </c>
      <c r="C386" s="125" t="s">
        <v>626</v>
      </c>
      <c r="D386" s="115">
        <f>I386*$D$344</f>
        <v>7.221719457013575E-5</v>
      </c>
      <c r="E386" s="109"/>
      <c r="F386" s="99"/>
      <c r="G386" s="99"/>
      <c r="H386" s="95"/>
      <c r="I386" s="102">
        <f>H121</f>
        <v>0.01</v>
      </c>
      <c r="J386" s="95"/>
      <c r="K386" s="100"/>
      <c r="L386" s="88">
        <f t="shared" si="28"/>
        <v>72217.194570135747</v>
      </c>
    </row>
    <row r="387" spans="1:12" ht="30" hidden="1" customHeight="1" outlineLevel="5" x14ac:dyDescent="0.2">
      <c r="A387">
        <v>376</v>
      </c>
      <c r="B387" s="138" t="s">
        <v>623</v>
      </c>
      <c r="C387" s="126" t="s">
        <v>579</v>
      </c>
      <c r="D387" s="116">
        <f>J387*D386</f>
        <v>2.5276018099547512E-5</v>
      </c>
      <c r="E387" s="109"/>
      <c r="F387" s="99"/>
      <c r="G387" s="99"/>
      <c r="H387" s="95"/>
      <c r="I387" s="99"/>
      <c r="J387" s="104">
        <v>0.35</v>
      </c>
      <c r="K387" s="100"/>
      <c r="L387" s="88">
        <f t="shared" si="28"/>
        <v>25276.018099547513</v>
      </c>
    </row>
    <row r="388" spans="1:12" ht="30" hidden="1" customHeight="1" outlineLevel="5" x14ac:dyDescent="0.2">
      <c r="A388">
        <v>377</v>
      </c>
      <c r="B388" s="138" t="s">
        <v>624</v>
      </c>
      <c r="C388" s="126" t="s">
        <v>581</v>
      </c>
      <c r="D388" s="116">
        <f>J388*D386</f>
        <v>4.6941176470588241E-5</v>
      </c>
      <c r="E388" s="109"/>
      <c r="F388" s="99"/>
      <c r="G388" s="99"/>
      <c r="H388" s="95"/>
      <c r="I388" s="99"/>
      <c r="J388" s="104">
        <v>0.65</v>
      </c>
      <c r="K388" s="100"/>
      <c r="L388" s="88">
        <f t="shared" si="28"/>
        <v>46941.176470588238</v>
      </c>
    </row>
    <row r="389" spans="1:12" ht="30" hidden="1" customHeight="1" outlineLevel="3" x14ac:dyDescent="0.2">
      <c r="A389">
        <v>378</v>
      </c>
      <c r="B389" s="136" t="s">
        <v>627</v>
      </c>
      <c r="C389" s="123" t="s">
        <v>628</v>
      </c>
      <c r="D389" s="114">
        <f>H389*$D$342</f>
        <v>3.8009049773755666E-4</v>
      </c>
      <c r="E389" s="109"/>
      <c r="F389" s="99"/>
      <c r="G389" s="99"/>
      <c r="H389" s="101">
        <v>0.05</v>
      </c>
      <c r="I389" s="99"/>
      <c r="J389" s="95"/>
      <c r="K389" s="100"/>
      <c r="L389" s="88">
        <f t="shared" si="28"/>
        <v>380090.49773755664</v>
      </c>
    </row>
    <row r="390" spans="1:12" ht="30" hidden="1" customHeight="1" outlineLevel="4" x14ac:dyDescent="0.2">
      <c r="A390">
        <v>379</v>
      </c>
      <c r="B390" s="137" t="s">
        <v>629</v>
      </c>
      <c r="C390" s="125" t="s">
        <v>630</v>
      </c>
      <c r="D390" s="115">
        <f>I390*$D$389</f>
        <v>1.9004524886877834E-5</v>
      </c>
      <c r="E390" s="109"/>
      <c r="F390" s="99"/>
      <c r="G390" s="99"/>
      <c r="H390" s="95"/>
      <c r="I390" s="102">
        <v>0.05</v>
      </c>
      <c r="J390" s="95"/>
      <c r="K390" s="100"/>
      <c r="L390" s="88">
        <f t="shared" si="28"/>
        <v>19004.524886877833</v>
      </c>
    </row>
    <row r="391" spans="1:12" ht="30" hidden="1" customHeight="1" outlineLevel="4" x14ac:dyDescent="0.2">
      <c r="A391">
        <v>380</v>
      </c>
      <c r="B391" s="137" t="s">
        <v>631</v>
      </c>
      <c r="C391" s="125" t="s">
        <v>632</v>
      </c>
      <c r="D391" s="115">
        <f t="shared" ref="D391:D394" si="29">I391*$D$389</f>
        <v>7.6018099547511337E-5</v>
      </c>
      <c r="E391" s="109"/>
      <c r="F391" s="99"/>
      <c r="G391" s="99"/>
      <c r="H391" s="95"/>
      <c r="I391" s="102">
        <v>0.2</v>
      </c>
      <c r="J391" s="95"/>
      <c r="K391" s="100"/>
      <c r="L391" s="88">
        <f t="shared" si="28"/>
        <v>76018.09954751133</v>
      </c>
    </row>
    <row r="392" spans="1:12" ht="30" hidden="1" customHeight="1" outlineLevel="4" x14ac:dyDescent="0.2">
      <c r="A392">
        <v>381</v>
      </c>
      <c r="B392" s="137" t="s">
        <v>633</v>
      </c>
      <c r="C392" s="125" t="s">
        <v>634</v>
      </c>
      <c r="D392" s="115">
        <f t="shared" si="29"/>
        <v>1.1402714932126699E-4</v>
      </c>
      <c r="E392" s="109"/>
      <c r="F392" s="99"/>
      <c r="G392" s="99"/>
      <c r="H392" s="95"/>
      <c r="I392" s="102">
        <v>0.3</v>
      </c>
      <c r="J392" s="95"/>
      <c r="K392" s="100"/>
      <c r="L392" s="88">
        <f t="shared" si="28"/>
        <v>114027.14932126699</v>
      </c>
    </row>
    <row r="393" spans="1:12" ht="30" hidden="1" customHeight="1" outlineLevel="4" x14ac:dyDescent="0.2">
      <c r="A393">
        <v>382</v>
      </c>
      <c r="B393" s="137" t="s">
        <v>635</v>
      </c>
      <c r="C393" s="125" t="s">
        <v>636</v>
      </c>
      <c r="D393" s="115">
        <f t="shared" si="29"/>
        <v>1.5203619909502267E-4</v>
      </c>
      <c r="E393" s="109"/>
      <c r="F393" s="99"/>
      <c r="G393" s="99"/>
      <c r="H393" s="95"/>
      <c r="I393" s="102">
        <v>0.4</v>
      </c>
      <c r="J393" s="95"/>
      <c r="K393" s="100"/>
      <c r="L393" s="88">
        <f t="shared" si="28"/>
        <v>152036.19909502266</v>
      </c>
    </row>
    <row r="394" spans="1:12" ht="30" hidden="1" customHeight="1" outlineLevel="4" x14ac:dyDescent="0.2">
      <c r="A394">
        <v>383</v>
      </c>
      <c r="B394" s="137" t="s">
        <v>890</v>
      </c>
      <c r="C394" s="125" t="s">
        <v>892</v>
      </c>
      <c r="D394" s="115">
        <f t="shared" si="29"/>
        <v>1.9004524886877834E-5</v>
      </c>
      <c r="E394" s="109"/>
      <c r="F394" s="99"/>
      <c r="G394" s="99"/>
      <c r="H394" s="95"/>
      <c r="I394" s="102">
        <v>0.05</v>
      </c>
      <c r="J394" s="95"/>
      <c r="K394" s="100"/>
      <c r="L394" s="88">
        <f t="shared" si="28"/>
        <v>19004.524886877833</v>
      </c>
    </row>
    <row r="395" spans="1:12" ht="30" hidden="1" customHeight="1" outlineLevel="2" x14ac:dyDescent="0.2">
      <c r="A395">
        <v>384</v>
      </c>
      <c r="B395" s="135" t="s">
        <v>637</v>
      </c>
      <c r="C395" s="124" t="s">
        <v>916</v>
      </c>
      <c r="D395" s="113">
        <f>G395*$D$341</f>
        <v>1.0769230769230771E-2</v>
      </c>
      <c r="E395" s="109"/>
      <c r="F395" s="95"/>
      <c r="G395" s="98">
        <f>G124</f>
        <v>7.6923076923076927E-2</v>
      </c>
      <c r="H395" s="95"/>
      <c r="I395" s="99"/>
      <c r="J395" s="95"/>
      <c r="K395" s="100"/>
      <c r="L395" s="88">
        <f t="shared" si="28"/>
        <v>10769230.76923077</v>
      </c>
    </row>
    <row r="396" spans="1:12" ht="30" hidden="1" customHeight="1" outlineLevel="3" x14ac:dyDescent="0.2">
      <c r="A396">
        <v>385</v>
      </c>
      <c r="B396" s="136" t="s">
        <v>638</v>
      </c>
      <c r="C396" s="123" t="s">
        <v>561</v>
      </c>
      <c r="D396" s="119">
        <f>H396*$D$395</f>
        <v>0</v>
      </c>
      <c r="E396" s="109"/>
      <c r="F396" s="95"/>
      <c r="G396" s="99"/>
      <c r="H396" s="95"/>
      <c r="I396" s="99"/>
      <c r="J396" s="95"/>
      <c r="K396" s="100"/>
      <c r="L396" s="88">
        <f t="shared" si="28"/>
        <v>0</v>
      </c>
    </row>
    <row r="397" spans="1:12" ht="30" hidden="1" customHeight="1" outlineLevel="3" x14ac:dyDescent="0.2">
      <c r="A397">
        <v>386</v>
      </c>
      <c r="B397" s="136" t="s">
        <v>639</v>
      </c>
      <c r="C397" s="123" t="s">
        <v>563</v>
      </c>
      <c r="D397" s="114">
        <f>H397*$D$395</f>
        <v>1.0230769230769231E-2</v>
      </c>
      <c r="E397" s="109"/>
      <c r="F397" s="95"/>
      <c r="G397" s="99"/>
      <c r="H397" s="101">
        <v>0.95</v>
      </c>
      <c r="I397" s="99"/>
      <c r="J397" s="95"/>
      <c r="K397" s="100"/>
      <c r="L397" s="88">
        <f t="shared" si="28"/>
        <v>10230769.23076923</v>
      </c>
    </row>
    <row r="398" spans="1:12" ht="30" hidden="1" customHeight="1" outlineLevel="4" x14ac:dyDescent="0.2">
      <c r="A398">
        <v>387</v>
      </c>
      <c r="B398" s="137" t="s">
        <v>640</v>
      </c>
      <c r="C398" s="125" t="s">
        <v>565</v>
      </c>
      <c r="D398" s="115">
        <f>I398*$D$397</f>
        <v>2.1484615384615383E-3</v>
      </c>
      <c r="E398" s="109"/>
      <c r="F398" s="95"/>
      <c r="G398" s="99"/>
      <c r="H398" s="95"/>
      <c r="I398" s="102">
        <f>H125</f>
        <v>0.21</v>
      </c>
      <c r="J398" s="95"/>
      <c r="K398" s="100"/>
      <c r="L398" s="88">
        <f t="shared" si="28"/>
        <v>2148461.5384615385</v>
      </c>
    </row>
    <row r="399" spans="1:12" ht="30" hidden="1" customHeight="1" outlineLevel="5" x14ac:dyDescent="0.2">
      <c r="A399">
        <v>388</v>
      </c>
      <c r="B399" s="138" t="s">
        <v>641</v>
      </c>
      <c r="C399" s="126" t="s">
        <v>567</v>
      </c>
      <c r="D399" s="116">
        <f>J399*D398</f>
        <v>4.2969230769230769E-4</v>
      </c>
      <c r="E399" s="109"/>
      <c r="F399" s="95"/>
      <c r="G399" s="99"/>
      <c r="H399" s="95"/>
      <c r="I399" s="99"/>
      <c r="J399" s="104">
        <v>0.2</v>
      </c>
      <c r="K399" s="100"/>
      <c r="L399" s="88">
        <f t="shared" si="28"/>
        <v>429692.30769230769</v>
      </c>
    </row>
    <row r="400" spans="1:12" s="66" customFormat="1" ht="30" hidden="1" customHeight="1" outlineLevel="6" x14ac:dyDescent="0.2">
      <c r="A400">
        <v>389</v>
      </c>
      <c r="B400" s="139" t="s">
        <v>642</v>
      </c>
      <c r="C400" s="127" t="s">
        <v>569</v>
      </c>
      <c r="D400" s="117">
        <f>K400*D399</f>
        <v>1.5039230769230767E-4</v>
      </c>
      <c r="E400" s="109"/>
      <c r="F400" s="95"/>
      <c r="G400" s="99"/>
      <c r="H400" s="95"/>
      <c r="I400" s="99"/>
      <c r="J400" s="95"/>
      <c r="K400" s="96">
        <v>0.35</v>
      </c>
      <c r="L400" s="88">
        <f t="shared" si="28"/>
        <v>150392.30769230769</v>
      </c>
    </row>
    <row r="401" spans="1:12" s="66" customFormat="1" ht="30" hidden="1" customHeight="1" outlineLevel="6" x14ac:dyDescent="0.2">
      <c r="A401">
        <v>390</v>
      </c>
      <c r="B401" s="139" t="s">
        <v>643</v>
      </c>
      <c r="C401" s="127" t="s">
        <v>571</v>
      </c>
      <c r="D401" s="117">
        <f>K401*D399</f>
        <v>2.7930000000000001E-4</v>
      </c>
      <c r="E401" s="109"/>
      <c r="F401" s="95"/>
      <c r="G401" s="99"/>
      <c r="H401" s="95"/>
      <c r="I401" s="99"/>
      <c r="J401" s="95"/>
      <c r="K401" s="96">
        <v>0.65</v>
      </c>
      <c r="L401" s="88">
        <f t="shared" si="28"/>
        <v>279300</v>
      </c>
    </row>
    <row r="402" spans="1:12" ht="30" hidden="1" customHeight="1" outlineLevel="5" x14ac:dyDescent="0.2">
      <c r="A402">
        <v>391</v>
      </c>
      <c r="B402" s="138" t="s">
        <v>644</v>
      </c>
      <c r="C402" s="126" t="s">
        <v>573</v>
      </c>
      <c r="D402" s="116">
        <f>J402*D398</f>
        <v>1.7187692307692307E-3</v>
      </c>
      <c r="E402" s="109"/>
      <c r="F402" s="95"/>
      <c r="G402" s="99"/>
      <c r="H402" s="95"/>
      <c r="I402" s="99"/>
      <c r="J402" s="104">
        <v>0.8</v>
      </c>
      <c r="K402" s="100"/>
      <c r="L402" s="88">
        <f t="shared" si="28"/>
        <v>1718769.2307692308</v>
      </c>
    </row>
    <row r="403" spans="1:12" s="66" customFormat="1" ht="30" hidden="1" customHeight="1" outlineLevel="6" x14ac:dyDescent="0.2">
      <c r="A403">
        <v>392</v>
      </c>
      <c r="B403" s="139" t="s">
        <v>645</v>
      </c>
      <c r="C403" s="127" t="s">
        <v>569</v>
      </c>
      <c r="D403" s="117">
        <f>K403*D402</f>
        <v>6.015692307692307E-4</v>
      </c>
      <c r="E403" s="109"/>
      <c r="F403" s="95"/>
      <c r="G403" s="99"/>
      <c r="H403" s="95"/>
      <c r="I403" s="99"/>
      <c r="J403" s="95"/>
      <c r="K403" s="96">
        <v>0.35</v>
      </c>
      <c r="L403" s="88">
        <f t="shared" si="28"/>
        <v>601569.23076923075</v>
      </c>
    </row>
    <row r="404" spans="1:12" s="66" customFormat="1" ht="30" hidden="1" customHeight="1" outlineLevel="6" x14ac:dyDescent="0.2">
      <c r="A404">
        <v>393</v>
      </c>
      <c r="B404" s="139" t="s">
        <v>646</v>
      </c>
      <c r="C404" s="127" t="s">
        <v>571</v>
      </c>
      <c r="D404" s="117">
        <f>K404*D402</f>
        <v>1.1172000000000001E-3</v>
      </c>
      <c r="E404" s="109"/>
      <c r="F404" s="95"/>
      <c r="G404" s="99"/>
      <c r="H404" s="95"/>
      <c r="I404" s="99"/>
      <c r="J404" s="95"/>
      <c r="K404" s="96">
        <v>0.65</v>
      </c>
      <c r="L404" s="88">
        <f t="shared" si="28"/>
        <v>1117200</v>
      </c>
    </row>
    <row r="405" spans="1:12" ht="30" hidden="1" customHeight="1" outlineLevel="4" x14ac:dyDescent="0.2">
      <c r="A405">
        <v>394</v>
      </c>
      <c r="B405" s="137" t="s">
        <v>647</v>
      </c>
      <c r="C405" s="125" t="s">
        <v>577</v>
      </c>
      <c r="D405" s="115">
        <f>I405*$D$397</f>
        <v>6.1384615384615384E-4</v>
      </c>
      <c r="E405" s="109"/>
      <c r="F405" s="95"/>
      <c r="G405" s="99"/>
      <c r="H405" s="95"/>
      <c r="I405" s="102">
        <f>H128</f>
        <v>0.06</v>
      </c>
      <c r="J405" s="95"/>
      <c r="K405" s="100"/>
      <c r="L405" s="88">
        <f t="shared" si="28"/>
        <v>613846.15384615387</v>
      </c>
    </row>
    <row r="406" spans="1:12" ht="30" hidden="1" customHeight="1" outlineLevel="5" x14ac:dyDescent="0.2">
      <c r="A406">
        <v>395</v>
      </c>
      <c r="B406" s="138" t="s">
        <v>648</v>
      </c>
      <c r="C406" s="126" t="s">
        <v>579</v>
      </c>
      <c r="D406" s="116">
        <f>J406*D405</f>
        <v>2.1484615384615382E-4</v>
      </c>
      <c r="E406" s="109"/>
      <c r="F406" s="95"/>
      <c r="G406" s="99"/>
      <c r="H406" s="95"/>
      <c r="I406" s="99"/>
      <c r="J406" s="104">
        <v>0.35</v>
      </c>
      <c r="K406" s="100"/>
      <c r="L406" s="88">
        <f t="shared" si="28"/>
        <v>214846.15384615381</v>
      </c>
    </row>
    <row r="407" spans="1:12" ht="30" hidden="1" customHeight="1" outlineLevel="5" x14ac:dyDescent="0.2">
      <c r="A407">
        <v>396</v>
      </c>
      <c r="B407" s="138" t="s">
        <v>649</v>
      </c>
      <c r="C407" s="126" t="s">
        <v>581</v>
      </c>
      <c r="D407" s="116">
        <f>J407*D405</f>
        <v>3.9899999999999999E-4</v>
      </c>
      <c r="E407" s="109"/>
      <c r="F407" s="95"/>
      <c r="G407" s="99"/>
      <c r="H407" s="95"/>
      <c r="I407" s="99"/>
      <c r="J407" s="104">
        <v>0.65</v>
      </c>
      <c r="K407" s="100"/>
      <c r="L407" s="88">
        <f t="shared" si="28"/>
        <v>399000</v>
      </c>
    </row>
    <row r="408" spans="1:12" ht="30" hidden="1" customHeight="1" outlineLevel="4" x14ac:dyDescent="0.2">
      <c r="A408">
        <v>397</v>
      </c>
      <c r="B408" s="137" t="s">
        <v>650</v>
      </c>
      <c r="C408" s="125" t="s">
        <v>583</v>
      </c>
      <c r="D408" s="115">
        <f>I408*$D$397</f>
        <v>3.683076923076923E-3</v>
      </c>
      <c r="E408" s="109"/>
      <c r="F408" s="95"/>
      <c r="G408" s="99"/>
      <c r="H408" s="95"/>
      <c r="I408" s="102">
        <f>H133</f>
        <v>0.36</v>
      </c>
      <c r="J408" s="95"/>
      <c r="K408" s="100"/>
      <c r="L408" s="88">
        <f t="shared" si="28"/>
        <v>3683076.923076923</v>
      </c>
    </row>
    <row r="409" spans="1:12" ht="30" hidden="1" customHeight="1" outlineLevel="5" x14ac:dyDescent="0.2">
      <c r="A409">
        <v>398</v>
      </c>
      <c r="B409" s="138" t="s">
        <v>651</v>
      </c>
      <c r="C409" s="126" t="s">
        <v>579</v>
      </c>
      <c r="D409" s="116">
        <f>J409*D408</f>
        <v>1.289076923076923E-3</v>
      </c>
      <c r="E409" s="109"/>
      <c r="F409" s="99"/>
      <c r="G409" s="99"/>
      <c r="H409" s="95"/>
      <c r="I409" s="99"/>
      <c r="J409" s="104">
        <v>0.35</v>
      </c>
      <c r="K409" s="100"/>
      <c r="L409" s="88">
        <f t="shared" si="28"/>
        <v>1289076.923076923</v>
      </c>
    </row>
    <row r="410" spans="1:12" ht="30" hidden="1" customHeight="1" outlineLevel="5" x14ac:dyDescent="0.2">
      <c r="A410">
        <v>399</v>
      </c>
      <c r="B410" s="138" t="s">
        <v>652</v>
      </c>
      <c r="C410" s="126" t="s">
        <v>581</v>
      </c>
      <c r="D410" s="116">
        <f>J410*D408</f>
        <v>2.3939999999999999E-3</v>
      </c>
      <c r="E410" s="109"/>
      <c r="F410" s="99"/>
      <c r="G410" s="99"/>
      <c r="H410" s="95"/>
      <c r="I410" s="99"/>
      <c r="J410" s="104">
        <v>0.65</v>
      </c>
      <c r="K410" s="100"/>
      <c r="L410" s="88">
        <f t="shared" si="28"/>
        <v>2394000</v>
      </c>
    </row>
    <row r="411" spans="1:12" ht="30" hidden="1" customHeight="1" outlineLevel="4" x14ac:dyDescent="0.2">
      <c r="A411">
        <v>400</v>
      </c>
      <c r="B411" s="137" t="s">
        <v>653</v>
      </c>
      <c r="C411" s="125" t="s">
        <v>587</v>
      </c>
      <c r="D411" s="115">
        <f>I411*$D$397</f>
        <v>1.2276923076923077E-3</v>
      </c>
      <c r="E411" s="109"/>
      <c r="F411" s="99"/>
      <c r="G411" s="99"/>
      <c r="H411" s="95"/>
      <c r="I411" s="102">
        <f>H137</f>
        <v>0.12</v>
      </c>
      <c r="J411" s="95"/>
      <c r="K411" s="100"/>
      <c r="L411" s="88">
        <f t="shared" si="28"/>
        <v>1227692.3076923077</v>
      </c>
    </row>
    <row r="412" spans="1:12" ht="30" hidden="1" customHeight="1" outlineLevel="5" x14ac:dyDescent="0.2">
      <c r="A412">
        <v>401</v>
      </c>
      <c r="B412" s="138" t="s">
        <v>654</v>
      </c>
      <c r="C412" s="126" t="s">
        <v>579</v>
      </c>
      <c r="D412" s="116">
        <f>J412*D411</f>
        <v>4.2969230769230763E-4</v>
      </c>
      <c r="E412" s="109"/>
      <c r="F412" s="99"/>
      <c r="G412" s="99"/>
      <c r="H412" s="95"/>
      <c r="I412" s="99"/>
      <c r="J412" s="104">
        <v>0.35</v>
      </c>
      <c r="K412" s="100"/>
      <c r="L412" s="88">
        <f t="shared" si="28"/>
        <v>429692.30769230763</v>
      </c>
    </row>
    <row r="413" spans="1:12" ht="30" hidden="1" customHeight="1" outlineLevel="5" x14ac:dyDescent="0.2">
      <c r="A413">
        <v>402</v>
      </c>
      <c r="B413" s="138" t="s">
        <v>655</v>
      </c>
      <c r="C413" s="126" t="s">
        <v>581</v>
      </c>
      <c r="D413" s="116">
        <f>J413*D411</f>
        <v>7.9799999999999999E-4</v>
      </c>
      <c r="E413" s="109"/>
      <c r="F413" s="99"/>
      <c r="G413" s="99"/>
      <c r="H413" s="95"/>
      <c r="I413" s="99"/>
      <c r="J413" s="104">
        <v>0.65</v>
      </c>
      <c r="K413" s="100"/>
      <c r="L413" s="88">
        <f t="shared" si="28"/>
        <v>798000</v>
      </c>
    </row>
    <row r="414" spans="1:12" ht="30" hidden="1" customHeight="1" outlineLevel="4" x14ac:dyDescent="0.2">
      <c r="A414">
        <v>403</v>
      </c>
      <c r="B414" s="137" t="s">
        <v>656</v>
      </c>
      <c r="C414" s="125" t="s">
        <v>591</v>
      </c>
      <c r="D414" s="115">
        <f>I414*$D$397</f>
        <v>5.115384615384616E-4</v>
      </c>
      <c r="E414" s="109"/>
      <c r="F414" s="99"/>
      <c r="G414" s="99"/>
      <c r="H414" s="95"/>
      <c r="I414" s="102">
        <f>H140</f>
        <v>0.05</v>
      </c>
      <c r="J414" s="95"/>
      <c r="K414" s="100"/>
      <c r="L414" s="88">
        <f t="shared" si="28"/>
        <v>511538.46153846162</v>
      </c>
    </row>
    <row r="415" spans="1:12" ht="30" hidden="1" customHeight="1" outlineLevel="5" x14ac:dyDescent="0.2">
      <c r="A415">
        <v>404</v>
      </c>
      <c r="B415" s="138" t="s">
        <v>657</v>
      </c>
      <c r="C415" s="126" t="s">
        <v>579</v>
      </c>
      <c r="D415" s="116">
        <f>J415*D414</f>
        <v>1.7903846153846155E-4</v>
      </c>
      <c r="E415" s="109"/>
      <c r="F415" s="99"/>
      <c r="G415" s="99"/>
      <c r="H415" s="95"/>
      <c r="I415" s="99"/>
      <c r="J415" s="104">
        <v>0.35</v>
      </c>
      <c r="K415" s="100"/>
      <c r="L415" s="88">
        <f t="shared" si="28"/>
        <v>179038.46153846153</v>
      </c>
    </row>
    <row r="416" spans="1:12" ht="30" hidden="1" customHeight="1" outlineLevel="5" x14ac:dyDescent="0.2">
      <c r="A416">
        <v>405</v>
      </c>
      <c r="B416" s="138" t="s">
        <v>658</v>
      </c>
      <c r="C416" s="126" t="s">
        <v>581</v>
      </c>
      <c r="D416" s="116">
        <f>J416*D414</f>
        <v>3.3250000000000006E-4</v>
      </c>
      <c r="E416" s="109"/>
      <c r="F416" s="99"/>
      <c r="G416" s="99"/>
      <c r="H416" s="95"/>
      <c r="I416" s="99"/>
      <c r="J416" s="104">
        <v>0.65</v>
      </c>
      <c r="K416" s="100"/>
      <c r="L416" s="88">
        <f t="shared" si="28"/>
        <v>332500.00000000006</v>
      </c>
    </row>
    <row r="417" spans="1:12" ht="30" hidden="1" customHeight="1" outlineLevel="4" x14ac:dyDescent="0.2">
      <c r="A417">
        <v>406</v>
      </c>
      <c r="B417" s="137" t="s">
        <v>659</v>
      </c>
      <c r="C417" s="125" t="s">
        <v>595</v>
      </c>
      <c r="D417" s="115">
        <f>I417*$D$397</f>
        <v>7.1615384615384618E-4</v>
      </c>
      <c r="E417" s="109"/>
      <c r="F417" s="99"/>
      <c r="G417" s="99"/>
      <c r="H417" s="95"/>
      <c r="I417" s="102">
        <f>H144</f>
        <v>7.0000000000000007E-2</v>
      </c>
      <c r="J417" s="95"/>
      <c r="K417" s="100"/>
      <c r="L417" s="88">
        <f t="shared" si="28"/>
        <v>716153.84615384613</v>
      </c>
    </row>
    <row r="418" spans="1:12" ht="30" hidden="1" customHeight="1" outlineLevel="5" x14ac:dyDescent="0.2">
      <c r="A418">
        <v>407</v>
      </c>
      <c r="B418" s="138" t="s">
        <v>660</v>
      </c>
      <c r="C418" s="126" t="s">
        <v>579</v>
      </c>
      <c r="D418" s="116">
        <f>J418*D417</f>
        <v>2.5065384615384614E-4</v>
      </c>
      <c r="E418" s="109"/>
      <c r="F418" s="99"/>
      <c r="G418" s="99"/>
      <c r="H418" s="95"/>
      <c r="I418" s="99"/>
      <c r="J418" s="104">
        <v>0.35</v>
      </c>
      <c r="K418" s="100"/>
      <c r="L418" s="88">
        <f t="shared" si="28"/>
        <v>250653.84615384616</v>
      </c>
    </row>
    <row r="419" spans="1:12" ht="30" hidden="1" customHeight="1" outlineLevel="5" x14ac:dyDescent="0.2">
      <c r="A419">
        <v>408</v>
      </c>
      <c r="B419" s="138" t="s">
        <v>661</v>
      </c>
      <c r="C419" s="126" t="s">
        <v>581</v>
      </c>
      <c r="D419" s="116">
        <f>J419*D417</f>
        <v>4.6550000000000004E-4</v>
      </c>
      <c r="E419" s="109"/>
      <c r="F419" s="99"/>
      <c r="G419" s="99"/>
      <c r="H419" s="95"/>
      <c r="I419" s="99"/>
      <c r="J419" s="104">
        <v>0.65</v>
      </c>
      <c r="K419" s="100"/>
      <c r="L419" s="88">
        <f t="shared" si="28"/>
        <v>465500.00000000006</v>
      </c>
    </row>
    <row r="420" spans="1:12" ht="30" hidden="1" customHeight="1" outlineLevel="4" x14ac:dyDescent="0.2">
      <c r="A420">
        <v>409</v>
      </c>
      <c r="B420" s="137" t="s">
        <v>662</v>
      </c>
      <c r="C420" s="125" t="s">
        <v>599</v>
      </c>
      <c r="D420" s="115">
        <f>I420*$D$397</f>
        <v>2.0461538461538463E-4</v>
      </c>
      <c r="E420" s="109"/>
      <c r="F420" s="99"/>
      <c r="G420" s="99"/>
      <c r="H420" s="95"/>
      <c r="I420" s="102">
        <f>H149</f>
        <v>0.02</v>
      </c>
      <c r="J420" s="95"/>
      <c r="K420" s="100"/>
      <c r="L420" s="88">
        <f t="shared" si="28"/>
        <v>204615.38461538462</v>
      </c>
    </row>
    <row r="421" spans="1:12" ht="30" hidden="1" customHeight="1" outlineLevel="5" x14ac:dyDescent="0.2">
      <c r="A421">
        <v>410</v>
      </c>
      <c r="B421" s="140" t="s">
        <v>663</v>
      </c>
      <c r="C421" s="126" t="s">
        <v>601</v>
      </c>
      <c r="D421" s="116">
        <f>J421*D420</f>
        <v>5.1153846153846158E-5</v>
      </c>
      <c r="E421" s="109"/>
      <c r="F421" s="99"/>
      <c r="G421" s="99"/>
      <c r="H421" s="95"/>
      <c r="I421" s="99"/>
      <c r="J421" s="104">
        <v>0.25</v>
      </c>
      <c r="K421" s="100"/>
      <c r="L421" s="88">
        <f t="shared" si="28"/>
        <v>51153.846153846156</v>
      </c>
    </row>
    <row r="422" spans="1:12" ht="30" hidden="1" customHeight="1" outlineLevel="5" x14ac:dyDescent="0.2">
      <c r="A422">
        <v>411</v>
      </c>
      <c r="B422" s="138" t="s">
        <v>664</v>
      </c>
      <c r="C422" s="126" t="s">
        <v>579</v>
      </c>
      <c r="D422" s="116">
        <f>J422*D420</f>
        <v>6.1384615384615384E-5</v>
      </c>
      <c r="E422" s="109"/>
      <c r="F422" s="99"/>
      <c r="G422" s="99"/>
      <c r="H422" s="95"/>
      <c r="I422" s="99"/>
      <c r="J422" s="104">
        <v>0.3</v>
      </c>
      <c r="K422" s="100"/>
      <c r="L422" s="88">
        <f t="shared" si="28"/>
        <v>61384.615384615383</v>
      </c>
    </row>
    <row r="423" spans="1:12" ht="30" hidden="1" customHeight="1" outlineLevel="5" x14ac:dyDescent="0.2">
      <c r="A423">
        <v>412</v>
      </c>
      <c r="B423" s="138" t="s">
        <v>665</v>
      </c>
      <c r="C423" s="126" t="s">
        <v>581</v>
      </c>
      <c r="D423" s="116">
        <f>J423*D420</f>
        <v>9.2076923076923089E-5</v>
      </c>
      <c r="E423" s="109"/>
      <c r="F423" s="99"/>
      <c r="G423" s="99"/>
      <c r="H423" s="95"/>
      <c r="I423" s="99"/>
      <c r="J423" s="104">
        <v>0.45</v>
      </c>
      <c r="K423" s="100"/>
      <c r="L423" s="88">
        <f t="shared" si="28"/>
        <v>92076.923076923093</v>
      </c>
    </row>
    <row r="424" spans="1:12" ht="30" hidden="1" customHeight="1" outlineLevel="4" x14ac:dyDescent="0.2">
      <c r="A424">
        <v>413</v>
      </c>
      <c r="B424" s="137" t="s">
        <v>666</v>
      </c>
      <c r="C424" s="125" t="s">
        <v>605</v>
      </c>
      <c r="D424" s="115">
        <f>I424*$D$397</f>
        <v>2.0461538461538463E-4</v>
      </c>
      <c r="E424" s="109"/>
      <c r="F424" s="99"/>
      <c r="G424" s="99"/>
      <c r="H424" s="95"/>
      <c r="I424" s="102">
        <f>H159</f>
        <v>0.02</v>
      </c>
      <c r="J424" s="95"/>
      <c r="K424" s="100"/>
      <c r="L424" s="88">
        <f t="shared" si="28"/>
        <v>204615.38461538462</v>
      </c>
    </row>
    <row r="425" spans="1:12" ht="30" hidden="1" customHeight="1" outlineLevel="5" x14ac:dyDescent="0.2">
      <c r="A425">
        <v>414</v>
      </c>
      <c r="B425" s="138" t="s">
        <v>667</v>
      </c>
      <c r="C425" s="126" t="s">
        <v>601</v>
      </c>
      <c r="D425" s="116">
        <f>J425*D424</f>
        <v>5.1153846153846158E-5</v>
      </c>
      <c r="E425" s="109"/>
      <c r="F425" s="99"/>
      <c r="G425" s="99"/>
      <c r="H425" s="95"/>
      <c r="I425" s="99"/>
      <c r="J425" s="104">
        <v>0.25</v>
      </c>
      <c r="K425" s="100"/>
      <c r="L425" s="88">
        <f t="shared" si="28"/>
        <v>51153.846153846156</v>
      </c>
    </row>
    <row r="426" spans="1:12" ht="30" hidden="1" customHeight="1" outlineLevel="5" x14ac:dyDescent="0.2">
      <c r="A426">
        <v>415</v>
      </c>
      <c r="B426" s="138" t="s">
        <v>668</v>
      </c>
      <c r="C426" s="126" t="s">
        <v>579</v>
      </c>
      <c r="D426" s="116">
        <f>J426*D424</f>
        <v>6.1384615384615384E-5</v>
      </c>
      <c r="E426" s="109"/>
      <c r="F426" s="99"/>
      <c r="G426" s="99"/>
      <c r="H426" s="95"/>
      <c r="I426" s="99"/>
      <c r="J426" s="104">
        <v>0.3</v>
      </c>
      <c r="K426" s="100"/>
      <c r="L426" s="88">
        <f t="shared" si="28"/>
        <v>61384.615384615383</v>
      </c>
    </row>
    <row r="427" spans="1:12" ht="30" hidden="1" customHeight="1" outlineLevel="5" x14ac:dyDescent="0.2">
      <c r="A427">
        <v>416</v>
      </c>
      <c r="B427" s="138" t="s">
        <v>669</v>
      </c>
      <c r="C427" s="126" t="s">
        <v>581</v>
      </c>
      <c r="D427" s="116">
        <f>J427*D424</f>
        <v>9.2076923076923089E-5</v>
      </c>
      <c r="E427" s="109"/>
      <c r="F427" s="99"/>
      <c r="G427" s="99"/>
      <c r="H427" s="95"/>
      <c r="I427" s="99"/>
      <c r="J427" s="104">
        <v>0.45</v>
      </c>
      <c r="K427" s="100"/>
      <c r="L427" s="88">
        <f t="shared" si="28"/>
        <v>92076.923076923093</v>
      </c>
    </row>
    <row r="428" spans="1:12" ht="30" hidden="1" customHeight="1" outlineLevel="4" x14ac:dyDescent="0.2">
      <c r="A428">
        <v>417</v>
      </c>
      <c r="B428" s="137" t="s">
        <v>670</v>
      </c>
      <c r="C428" s="125" t="s">
        <v>610</v>
      </c>
      <c r="D428" s="115">
        <f>I428*$D$397</f>
        <v>2.0461538461538463E-4</v>
      </c>
      <c r="E428" s="109"/>
      <c r="F428" s="99"/>
      <c r="G428" s="99"/>
      <c r="H428" s="95"/>
      <c r="I428" s="102">
        <f>H159</f>
        <v>0.02</v>
      </c>
      <c r="J428" s="95"/>
      <c r="K428" s="100"/>
      <c r="L428" s="88">
        <f t="shared" si="28"/>
        <v>204615.38461538462</v>
      </c>
    </row>
    <row r="429" spans="1:12" ht="30" hidden="1" customHeight="1" outlineLevel="5" x14ac:dyDescent="0.2">
      <c r="A429">
        <v>418</v>
      </c>
      <c r="B429" s="138" t="s">
        <v>671</v>
      </c>
      <c r="C429" s="126" t="s">
        <v>601</v>
      </c>
      <c r="D429" s="116">
        <f>J429*D428</f>
        <v>5.1153846153846158E-5</v>
      </c>
      <c r="E429" s="109"/>
      <c r="F429" s="99"/>
      <c r="G429" s="99"/>
      <c r="H429" s="95"/>
      <c r="I429" s="99"/>
      <c r="J429" s="104">
        <v>0.25</v>
      </c>
      <c r="K429" s="100"/>
      <c r="L429" s="88">
        <f t="shared" si="28"/>
        <v>51153.846153846156</v>
      </c>
    </row>
    <row r="430" spans="1:12" ht="30" hidden="1" customHeight="1" outlineLevel="5" x14ac:dyDescent="0.2">
      <c r="A430">
        <v>419</v>
      </c>
      <c r="B430" s="138" t="s">
        <v>672</v>
      </c>
      <c r="C430" s="126" t="s">
        <v>579</v>
      </c>
      <c r="D430" s="116">
        <f>J430*D428</f>
        <v>6.1384615384615384E-5</v>
      </c>
      <c r="E430" s="109"/>
      <c r="F430" s="99"/>
      <c r="G430" s="99"/>
      <c r="H430" s="95"/>
      <c r="I430" s="99"/>
      <c r="J430" s="104">
        <v>0.3</v>
      </c>
      <c r="K430" s="100"/>
      <c r="L430" s="88">
        <f t="shared" si="28"/>
        <v>61384.615384615383</v>
      </c>
    </row>
    <row r="431" spans="1:12" ht="30" hidden="1" customHeight="1" outlineLevel="5" x14ac:dyDescent="0.2">
      <c r="A431">
        <v>420</v>
      </c>
      <c r="B431" s="138" t="s">
        <v>673</v>
      </c>
      <c r="C431" s="126" t="s">
        <v>581</v>
      </c>
      <c r="D431" s="116">
        <f>J431*D428</f>
        <v>9.2076923076923089E-5</v>
      </c>
      <c r="E431" s="109"/>
      <c r="F431" s="99"/>
      <c r="G431" s="99"/>
      <c r="H431" s="95"/>
      <c r="I431" s="99"/>
      <c r="J431" s="104">
        <v>0.45</v>
      </c>
      <c r="K431" s="100"/>
      <c r="L431" s="88">
        <f t="shared" ref="L431:L492" si="30">D431*1000000000</f>
        <v>92076.923076923093</v>
      </c>
    </row>
    <row r="432" spans="1:12" ht="30" hidden="1" customHeight="1" outlineLevel="4" x14ac:dyDescent="0.2">
      <c r="A432">
        <v>421</v>
      </c>
      <c r="B432" s="137" t="s">
        <v>674</v>
      </c>
      <c r="C432" s="125" t="s">
        <v>614</v>
      </c>
      <c r="D432" s="115">
        <f>I432*$D$397</f>
        <v>4.0923076923076926E-4</v>
      </c>
      <c r="E432" s="109"/>
      <c r="F432" s="99"/>
      <c r="G432" s="99"/>
      <c r="H432" s="95"/>
      <c r="I432" s="102">
        <f>H164</f>
        <v>0.04</v>
      </c>
      <c r="J432" s="95"/>
      <c r="K432" s="100"/>
      <c r="L432" s="88">
        <f t="shared" si="30"/>
        <v>409230.76923076925</v>
      </c>
    </row>
    <row r="433" spans="1:12" ht="30" hidden="1" customHeight="1" outlineLevel="5" x14ac:dyDescent="0.2">
      <c r="A433">
        <v>422</v>
      </c>
      <c r="B433" s="138" t="s">
        <v>675</v>
      </c>
      <c r="C433" s="126" t="s">
        <v>601</v>
      </c>
      <c r="D433" s="116">
        <f>J433*D432</f>
        <v>1.0230769230769232E-4</v>
      </c>
      <c r="E433" s="109"/>
      <c r="F433" s="99"/>
      <c r="G433" s="99"/>
      <c r="H433" s="95"/>
      <c r="I433" s="99"/>
      <c r="J433" s="104">
        <v>0.25</v>
      </c>
      <c r="K433" s="100"/>
      <c r="L433" s="88">
        <f t="shared" si="30"/>
        <v>102307.69230769231</v>
      </c>
    </row>
    <row r="434" spans="1:12" ht="30" hidden="1" customHeight="1" outlineLevel="5" x14ac:dyDescent="0.2">
      <c r="A434">
        <v>423</v>
      </c>
      <c r="B434" s="138" t="s">
        <v>676</v>
      </c>
      <c r="C434" s="126" t="s">
        <v>579</v>
      </c>
      <c r="D434" s="116">
        <f>J434*D432</f>
        <v>1.2276923076923077E-4</v>
      </c>
      <c r="E434" s="109"/>
      <c r="F434" s="99"/>
      <c r="G434" s="99"/>
      <c r="H434" s="95"/>
      <c r="I434" s="99"/>
      <c r="J434" s="104">
        <v>0.3</v>
      </c>
      <c r="K434" s="100"/>
      <c r="L434" s="88">
        <f t="shared" si="30"/>
        <v>122769.23076923077</v>
      </c>
    </row>
    <row r="435" spans="1:12" ht="30" hidden="1" customHeight="1" outlineLevel="5" x14ac:dyDescent="0.2">
      <c r="A435">
        <v>424</v>
      </c>
      <c r="B435" s="138" t="s">
        <v>677</v>
      </c>
      <c r="C435" s="126" t="s">
        <v>581</v>
      </c>
      <c r="D435" s="116">
        <f>J435*D432</f>
        <v>1.8415384615384618E-4</v>
      </c>
      <c r="E435" s="109"/>
      <c r="F435" s="99"/>
      <c r="G435" s="99"/>
      <c r="H435" s="95"/>
      <c r="I435" s="99"/>
      <c r="J435" s="104">
        <v>0.45</v>
      </c>
      <c r="K435" s="100"/>
      <c r="L435" s="88">
        <f t="shared" si="30"/>
        <v>184153.84615384619</v>
      </c>
    </row>
    <row r="436" spans="1:12" ht="30" hidden="1" customHeight="1" outlineLevel="4" x14ac:dyDescent="0.2">
      <c r="A436">
        <v>425</v>
      </c>
      <c r="B436" s="137" t="s">
        <v>678</v>
      </c>
      <c r="C436" s="125" t="s">
        <v>622</v>
      </c>
      <c r="D436" s="115">
        <f>I436*$D$397</f>
        <v>1.0230769230769232E-4</v>
      </c>
      <c r="E436" s="109"/>
      <c r="F436" s="99"/>
      <c r="G436" s="99"/>
      <c r="H436" s="95"/>
      <c r="I436" s="102">
        <f>H169</f>
        <v>0.01</v>
      </c>
      <c r="J436" s="95"/>
      <c r="K436" s="100"/>
      <c r="L436" s="88">
        <f t="shared" si="30"/>
        <v>102307.69230769231</v>
      </c>
    </row>
    <row r="437" spans="1:12" ht="30" hidden="1" customHeight="1" outlineLevel="5" x14ac:dyDescent="0.2">
      <c r="A437">
        <v>426</v>
      </c>
      <c r="B437" s="138" t="s">
        <v>679</v>
      </c>
      <c r="C437" s="126" t="s">
        <v>579</v>
      </c>
      <c r="D437" s="116">
        <f>J437*D436</f>
        <v>3.5807692307692305E-5</v>
      </c>
      <c r="E437" s="109"/>
      <c r="F437" s="99"/>
      <c r="G437" s="99"/>
      <c r="H437" s="95"/>
      <c r="I437" s="99"/>
      <c r="J437" s="104">
        <v>0.35</v>
      </c>
      <c r="K437" s="100"/>
      <c r="L437" s="88">
        <f t="shared" si="30"/>
        <v>35807.692307692305</v>
      </c>
    </row>
    <row r="438" spans="1:12" ht="30" hidden="1" customHeight="1" outlineLevel="5" x14ac:dyDescent="0.2">
      <c r="A438">
        <v>427</v>
      </c>
      <c r="B438" s="138" t="s">
        <v>680</v>
      </c>
      <c r="C438" s="126" t="s">
        <v>581</v>
      </c>
      <c r="D438" s="116">
        <f>J438*D436</f>
        <v>6.6500000000000004E-5</v>
      </c>
      <c r="E438" s="109"/>
      <c r="F438" s="99"/>
      <c r="G438" s="99"/>
      <c r="H438" s="95"/>
      <c r="I438" s="99"/>
      <c r="J438" s="104">
        <v>0.65</v>
      </c>
      <c r="K438" s="100"/>
      <c r="L438" s="88">
        <f t="shared" si="30"/>
        <v>66500</v>
      </c>
    </row>
    <row r="439" spans="1:12" ht="30" hidden="1" customHeight="1" outlineLevel="4" x14ac:dyDescent="0.2">
      <c r="A439">
        <v>428</v>
      </c>
      <c r="B439" s="137" t="s">
        <v>681</v>
      </c>
      <c r="C439" s="125" t="s">
        <v>625</v>
      </c>
      <c r="D439" s="115">
        <f>I439*$D$397</f>
        <v>1.0230769230769232E-4</v>
      </c>
      <c r="E439" s="109"/>
      <c r="F439" s="99"/>
      <c r="G439" s="99"/>
      <c r="H439" s="95"/>
      <c r="I439" s="102">
        <f>H172</f>
        <v>0.01</v>
      </c>
      <c r="J439" s="95"/>
      <c r="K439" s="100"/>
      <c r="L439" s="88">
        <f t="shared" si="30"/>
        <v>102307.69230769231</v>
      </c>
    </row>
    <row r="440" spans="1:12" ht="30" hidden="1" customHeight="1" outlineLevel="5" x14ac:dyDescent="0.2">
      <c r="A440">
        <v>429</v>
      </c>
      <c r="B440" s="138" t="s">
        <v>682</v>
      </c>
      <c r="C440" s="126" t="s">
        <v>579</v>
      </c>
      <c r="D440" s="116">
        <f>J440*D439</f>
        <v>3.5807692307692305E-5</v>
      </c>
      <c r="E440" s="109"/>
      <c r="F440" s="99"/>
      <c r="G440" s="99"/>
      <c r="H440" s="95"/>
      <c r="I440" s="99"/>
      <c r="J440" s="104">
        <v>0.35</v>
      </c>
      <c r="K440" s="100"/>
      <c r="L440" s="88">
        <f t="shared" si="30"/>
        <v>35807.692307692305</v>
      </c>
    </row>
    <row r="441" spans="1:12" ht="30" hidden="1" customHeight="1" outlineLevel="5" x14ac:dyDescent="0.2">
      <c r="A441">
        <v>430</v>
      </c>
      <c r="B441" s="138" t="s">
        <v>683</v>
      </c>
      <c r="C441" s="126" t="s">
        <v>581</v>
      </c>
      <c r="D441" s="116">
        <f>J441*D439</f>
        <v>6.6500000000000004E-5</v>
      </c>
      <c r="E441" s="109"/>
      <c r="F441" s="99"/>
      <c r="G441" s="99"/>
      <c r="H441" s="95"/>
      <c r="I441" s="99"/>
      <c r="J441" s="104">
        <v>0.65</v>
      </c>
      <c r="K441" s="100"/>
      <c r="L441" s="88">
        <f t="shared" si="30"/>
        <v>66500</v>
      </c>
    </row>
    <row r="442" spans="1:12" ht="30" hidden="1" customHeight="1" outlineLevel="4" x14ac:dyDescent="0.2">
      <c r="A442">
        <v>431</v>
      </c>
      <c r="B442" s="137" t="s">
        <v>684</v>
      </c>
      <c r="C442" s="125" t="s">
        <v>626</v>
      </c>
      <c r="D442" s="115">
        <f>I442*$D$397</f>
        <v>1.0230769230769232E-4</v>
      </c>
      <c r="E442" s="109"/>
      <c r="F442" s="99"/>
      <c r="G442" s="99"/>
      <c r="H442" s="95"/>
      <c r="I442" s="102">
        <f>H175</f>
        <v>0.01</v>
      </c>
      <c r="J442" s="95"/>
      <c r="K442" s="100"/>
      <c r="L442" s="88">
        <f t="shared" si="30"/>
        <v>102307.69230769231</v>
      </c>
    </row>
    <row r="443" spans="1:12" ht="30" hidden="1" customHeight="1" outlineLevel="5" x14ac:dyDescent="0.2">
      <c r="A443">
        <v>432</v>
      </c>
      <c r="B443" s="138" t="s">
        <v>685</v>
      </c>
      <c r="C443" s="126" t="s">
        <v>579</v>
      </c>
      <c r="D443" s="116">
        <f>J443*D442</f>
        <v>3.5807692307692305E-5</v>
      </c>
      <c r="E443" s="109"/>
      <c r="F443" s="99"/>
      <c r="G443" s="99"/>
      <c r="H443" s="95"/>
      <c r="I443" s="99"/>
      <c r="J443" s="104">
        <v>0.35</v>
      </c>
      <c r="K443" s="100"/>
      <c r="L443" s="88">
        <f t="shared" si="30"/>
        <v>35807.692307692305</v>
      </c>
    </row>
    <row r="444" spans="1:12" ht="30" hidden="1" customHeight="1" outlineLevel="5" x14ac:dyDescent="0.2">
      <c r="A444">
        <v>433</v>
      </c>
      <c r="B444" s="138" t="s">
        <v>686</v>
      </c>
      <c r="C444" s="126" t="s">
        <v>581</v>
      </c>
      <c r="D444" s="116">
        <f>J444*D442</f>
        <v>6.6500000000000004E-5</v>
      </c>
      <c r="E444" s="109"/>
      <c r="F444" s="99"/>
      <c r="G444" s="99"/>
      <c r="H444" s="95"/>
      <c r="I444" s="99"/>
      <c r="J444" s="104">
        <v>0.65</v>
      </c>
      <c r="K444" s="100"/>
      <c r="L444" s="88">
        <f t="shared" si="30"/>
        <v>66500</v>
      </c>
    </row>
    <row r="445" spans="1:12" ht="30" hidden="1" customHeight="1" outlineLevel="3" x14ac:dyDescent="0.2">
      <c r="A445">
        <v>434</v>
      </c>
      <c r="B445" s="136" t="s">
        <v>687</v>
      </c>
      <c r="C445" s="123" t="s">
        <v>628</v>
      </c>
      <c r="D445" s="114">
        <f>H445*$D$395</f>
        <v>5.3846153846153855E-4</v>
      </c>
      <c r="E445" s="109"/>
      <c r="F445" s="99"/>
      <c r="G445" s="99"/>
      <c r="H445" s="101">
        <v>0.05</v>
      </c>
      <c r="I445" s="99"/>
      <c r="J445" s="95"/>
      <c r="K445" s="100"/>
      <c r="L445" s="88">
        <f t="shared" si="30"/>
        <v>538461.5384615385</v>
      </c>
    </row>
    <row r="446" spans="1:12" ht="30" hidden="1" customHeight="1" outlineLevel="4" x14ac:dyDescent="0.2">
      <c r="A446">
        <v>435</v>
      </c>
      <c r="B446" s="137" t="s">
        <v>688</v>
      </c>
      <c r="C446" s="125" t="s">
        <v>630</v>
      </c>
      <c r="D446" s="115">
        <f>I446*$D$445</f>
        <v>2.692307692307693E-5</v>
      </c>
      <c r="E446" s="109"/>
      <c r="F446" s="99"/>
      <c r="G446" s="99"/>
      <c r="H446" s="95"/>
      <c r="I446" s="102">
        <f>I390</f>
        <v>0.05</v>
      </c>
      <c r="J446" s="95"/>
      <c r="K446" s="100"/>
      <c r="L446" s="88">
        <f t="shared" si="30"/>
        <v>26923.076923076929</v>
      </c>
    </row>
    <row r="447" spans="1:12" ht="30" hidden="1" customHeight="1" outlineLevel="4" x14ac:dyDescent="0.2">
      <c r="A447">
        <v>436</v>
      </c>
      <c r="B447" s="137" t="s">
        <v>689</v>
      </c>
      <c r="C447" s="125" t="s">
        <v>632</v>
      </c>
      <c r="D447" s="115">
        <f t="shared" ref="D447:D449" si="31">I447*$D$445</f>
        <v>1.0769230769230772E-4</v>
      </c>
      <c r="E447" s="109"/>
      <c r="F447" s="99"/>
      <c r="G447" s="99"/>
      <c r="H447" s="95"/>
      <c r="I447" s="102">
        <f>I391</f>
        <v>0.2</v>
      </c>
      <c r="J447" s="95"/>
      <c r="K447" s="100"/>
      <c r="L447" s="88">
        <f t="shared" si="30"/>
        <v>107692.30769230772</v>
      </c>
    </row>
    <row r="448" spans="1:12" ht="30" hidden="1" customHeight="1" outlineLevel="4" x14ac:dyDescent="0.2">
      <c r="A448">
        <v>437</v>
      </c>
      <c r="B448" s="137" t="s">
        <v>690</v>
      </c>
      <c r="C448" s="125" t="s">
        <v>634</v>
      </c>
      <c r="D448" s="115">
        <f t="shared" si="31"/>
        <v>1.6153846153846155E-4</v>
      </c>
      <c r="E448" s="109"/>
      <c r="F448" s="99"/>
      <c r="G448" s="99"/>
      <c r="H448" s="95"/>
      <c r="I448" s="102">
        <f>I392</f>
        <v>0.3</v>
      </c>
      <c r="J448" s="95"/>
      <c r="K448" s="100"/>
      <c r="L448" s="88">
        <f t="shared" si="30"/>
        <v>161538.46153846156</v>
      </c>
    </row>
    <row r="449" spans="1:12" ht="30" hidden="1" customHeight="1" outlineLevel="4" x14ac:dyDescent="0.2">
      <c r="A449">
        <v>438</v>
      </c>
      <c r="B449" s="137" t="s">
        <v>691</v>
      </c>
      <c r="C449" s="125" t="s">
        <v>636</v>
      </c>
      <c r="D449" s="115">
        <f t="shared" si="31"/>
        <v>2.1538461538461544E-4</v>
      </c>
      <c r="E449" s="109"/>
      <c r="F449" s="99"/>
      <c r="G449" s="99"/>
      <c r="H449" s="95"/>
      <c r="I449" s="102">
        <f>I393</f>
        <v>0.4</v>
      </c>
      <c r="J449" s="95"/>
      <c r="K449" s="100"/>
      <c r="L449" s="88">
        <f t="shared" si="30"/>
        <v>215384.61538461543</v>
      </c>
    </row>
    <row r="450" spans="1:12" ht="30" hidden="1" customHeight="1" outlineLevel="2" x14ac:dyDescent="0.2">
      <c r="A450">
        <v>439</v>
      </c>
      <c r="B450" s="135" t="s">
        <v>692</v>
      </c>
      <c r="C450" s="124" t="s">
        <v>917</v>
      </c>
      <c r="D450" s="113">
        <f>G450*$D$341</f>
        <v>6.081447963800906E-2</v>
      </c>
      <c r="E450" s="109"/>
      <c r="F450" s="99"/>
      <c r="G450" s="98">
        <f>G178</f>
        <v>0.43438914027149322</v>
      </c>
      <c r="H450" s="95"/>
      <c r="I450" s="99"/>
      <c r="J450" s="95"/>
      <c r="K450" s="100"/>
      <c r="L450" s="88">
        <f t="shared" si="30"/>
        <v>60814479.638009056</v>
      </c>
    </row>
    <row r="451" spans="1:12" ht="30" hidden="1" customHeight="1" outlineLevel="3" x14ac:dyDescent="0.2">
      <c r="A451">
        <v>440</v>
      </c>
      <c r="B451" s="136" t="s">
        <v>693</v>
      </c>
      <c r="C451" s="123" t="s">
        <v>561</v>
      </c>
      <c r="D451" s="114">
        <f>H451*$D$450</f>
        <v>0</v>
      </c>
      <c r="E451" s="109"/>
      <c r="F451" s="99"/>
      <c r="G451" s="99"/>
      <c r="H451" s="95"/>
      <c r="I451" s="99"/>
      <c r="J451" s="95"/>
      <c r="K451" s="100"/>
      <c r="L451" s="88">
        <f t="shared" si="30"/>
        <v>0</v>
      </c>
    </row>
    <row r="452" spans="1:12" ht="30" hidden="1" customHeight="1" outlineLevel="3" x14ac:dyDescent="0.2">
      <c r="A452">
        <v>441</v>
      </c>
      <c r="B452" s="136" t="s">
        <v>694</v>
      </c>
      <c r="C452" s="123" t="s">
        <v>563</v>
      </c>
      <c r="D452" s="114">
        <f>H452*$D$450</f>
        <v>5.7773755656108601E-2</v>
      </c>
      <c r="E452" s="109"/>
      <c r="F452" s="99"/>
      <c r="G452" s="99"/>
      <c r="H452" s="101">
        <v>0.95</v>
      </c>
      <c r="I452" s="99"/>
      <c r="J452" s="95"/>
      <c r="K452" s="100"/>
      <c r="L452" s="88">
        <f t="shared" si="30"/>
        <v>57773755.656108603</v>
      </c>
    </row>
    <row r="453" spans="1:12" ht="30" hidden="1" customHeight="1" outlineLevel="4" x14ac:dyDescent="0.2">
      <c r="A453">
        <v>442</v>
      </c>
      <c r="B453" s="137" t="s">
        <v>695</v>
      </c>
      <c r="C453" s="125" t="s">
        <v>565</v>
      </c>
      <c r="D453" s="115">
        <f>I453*$D$452</f>
        <v>1.0399276018099549E-2</v>
      </c>
      <c r="E453" s="109"/>
      <c r="F453" s="99"/>
      <c r="G453" s="99"/>
      <c r="H453" s="95"/>
      <c r="I453" s="102">
        <v>0.18</v>
      </c>
      <c r="J453" s="95"/>
      <c r="K453" s="100"/>
      <c r="L453" s="88">
        <f t="shared" si="30"/>
        <v>10399276.018099548</v>
      </c>
    </row>
    <row r="454" spans="1:12" ht="30" hidden="1" customHeight="1" outlineLevel="5" x14ac:dyDescent="0.2">
      <c r="A454">
        <v>443</v>
      </c>
      <c r="B454" s="138" t="s">
        <v>696</v>
      </c>
      <c r="C454" s="126" t="s">
        <v>567</v>
      </c>
      <c r="D454" s="116">
        <f>J454*D453</f>
        <v>2.0798552036199098E-3</v>
      </c>
      <c r="E454" s="109"/>
      <c r="F454" s="99"/>
      <c r="G454" s="99"/>
      <c r="H454" s="95"/>
      <c r="I454" s="99"/>
      <c r="J454" s="104">
        <v>0.2</v>
      </c>
      <c r="K454" s="100"/>
      <c r="L454" s="88">
        <f t="shared" si="30"/>
        <v>2079855.2036199097</v>
      </c>
    </row>
    <row r="455" spans="1:12" s="66" customFormat="1" ht="30" hidden="1" customHeight="1" outlineLevel="6" x14ac:dyDescent="0.2">
      <c r="A455">
        <v>444</v>
      </c>
      <c r="B455" s="139" t="s">
        <v>697</v>
      </c>
      <c r="C455" s="127" t="s">
        <v>569</v>
      </c>
      <c r="D455" s="117">
        <f>K455*D454</f>
        <v>7.2794932126696841E-4</v>
      </c>
      <c r="E455" s="109"/>
      <c r="F455" s="95"/>
      <c r="G455" s="99"/>
      <c r="H455" s="95"/>
      <c r="I455" s="99"/>
      <c r="J455" s="95"/>
      <c r="K455" s="96">
        <v>0.35</v>
      </c>
      <c r="L455" s="88">
        <f t="shared" si="30"/>
        <v>727949.32126696839</v>
      </c>
    </row>
    <row r="456" spans="1:12" s="66" customFormat="1" ht="30" hidden="1" customHeight="1" outlineLevel="6" x14ac:dyDescent="0.2">
      <c r="A456">
        <v>445</v>
      </c>
      <c r="B456" s="139" t="s">
        <v>698</v>
      </c>
      <c r="C456" s="127" t="s">
        <v>571</v>
      </c>
      <c r="D456" s="117">
        <f>K456*D454</f>
        <v>1.3519058823529414E-3</v>
      </c>
      <c r="E456" s="109"/>
      <c r="F456" s="95"/>
      <c r="G456" s="99"/>
      <c r="H456" s="95"/>
      <c r="I456" s="99"/>
      <c r="J456" s="95"/>
      <c r="K456" s="96">
        <v>0.65</v>
      </c>
      <c r="L456" s="88">
        <f t="shared" si="30"/>
        <v>1351905.8823529414</v>
      </c>
    </row>
    <row r="457" spans="1:12" ht="30" hidden="1" customHeight="1" outlineLevel="5" x14ac:dyDescent="0.2">
      <c r="A457">
        <v>446</v>
      </c>
      <c r="B457" s="138" t="s">
        <v>699</v>
      </c>
      <c r="C457" s="126" t="s">
        <v>573</v>
      </c>
      <c r="D457" s="116">
        <f>J457*D453</f>
        <v>8.3194208144796392E-3</v>
      </c>
      <c r="E457" s="109"/>
      <c r="F457" s="95"/>
      <c r="G457" s="99"/>
      <c r="H457" s="95"/>
      <c r="I457" s="99"/>
      <c r="J457" s="104">
        <v>0.8</v>
      </c>
      <c r="K457" s="100"/>
      <c r="L457" s="88">
        <f t="shared" si="30"/>
        <v>8319420.8144796388</v>
      </c>
    </row>
    <row r="458" spans="1:12" s="66" customFormat="1" ht="30" hidden="1" customHeight="1" outlineLevel="6" x14ac:dyDescent="0.2">
      <c r="A458">
        <v>447</v>
      </c>
      <c r="B458" s="139" t="s">
        <v>700</v>
      </c>
      <c r="C458" s="127" t="s">
        <v>569</v>
      </c>
      <c r="D458" s="117">
        <f>K458*D457</f>
        <v>2.9117972850678736E-3</v>
      </c>
      <c r="E458" s="109"/>
      <c r="F458" s="95"/>
      <c r="G458" s="99"/>
      <c r="H458" s="95"/>
      <c r="I458" s="99"/>
      <c r="J458" s="95"/>
      <c r="K458" s="96">
        <v>0.35</v>
      </c>
      <c r="L458" s="88">
        <f t="shared" si="30"/>
        <v>2911797.2850678735</v>
      </c>
    </row>
    <row r="459" spans="1:12" s="66" customFormat="1" ht="30" hidden="1" customHeight="1" outlineLevel="6" x14ac:dyDescent="0.2">
      <c r="A459">
        <v>448</v>
      </c>
      <c r="B459" s="139" t="s">
        <v>701</v>
      </c>
      <c r="C459" s="127" t="s">
        <v>571</v>
      </c>
      <c r="D459" s="117">
        <f>K459*D457</f>
        <v>5.4076235294117656E-3</v>
      </c>
      <c r="E459" s="109"/>
      <c r="F459" s="95"/>
      <c r="G459" s="99"/>
      <c r="H459" s="95"/>
      <c r="I459" s="99"/>
      <c r="J459" s="95"/>
      <c r="K459" s="96">
        <v>0.65</v>
      </c>
      <c r="L459" s="88">
        <f t="shared" si="30"/>
        <v>5407623.5294117657</v>
      </c>
    </row>
    <row r="460" spans="1:12" ht="30" hidden="1" customHeight="1" outlineLevel="4" x14ac:dyDescent="0.2">
      <c r="A460">
        <v>449</v>
      </c>
      <c r="B460" s="137" t="s">
        <v>702</v>
      </c>
      <c r="C460" s="125" t="s">
        <v>636</v>
      </c>
      <c r="D460" s="115">
        <f>I460*$D$452</f>
        <v>1.155475113122172E-3</v>
      </c>
      <c r="E460" s="109"/>
      <c r="F460" s="99"/>
      <c r="G460" s="99"/>
      <c r="H460" s="95"/>
      <c r="I460" s="102">
        <v>0.02</v>
      </c>
      <c r="J460" s="95"/>
      <c r="K460" s="100"/>
      <c r="L460" s="88">
        <f t="shared" si="30"/>
        <v>1155475.113122172</v>
      </c>
    </row>
    <row r="461" spans="1:12" ht="30" hidden="1" customHeight="1" outlineLevel="4" x14ac:dyDescent="0.2">
      <c r="A461">
        <v>450</v>
      </c>
      <c r="B461" s="137" t="s">
        <v>703</v>
      </c>
      <c r="C461" s="125" t="s">
        <v>577</v>
      </c>
      <c r="D461" s="115">
        <f>I461*$D$452</f>
        <v>3.4664253393665158E-3</v>
      </c>
      <c r="E461" s="109"/>
      <c r="F461" s="99"/>
      <c r="G461" s="99"/>
      <c r="H461" s="95"/>
      <c r="I461" s="102">
        <f>H182</f>
        <v>0.06</v>
      </c>
      <c r="J461" s="95"/>
      <c r="K461" s="100"/>
      <c r="L461" s="88">
        <f t="shared" si="30"/>
        <v>3466425.3393665156</v>
      </c>
    </row>
    <row r="462" spans="1:12" ht="30" hidden="1" customHeight="1" outlineLevel="5" x14ac:dyDescent="0.2">
      <c r="A462">
        <v>451</v>
      </c>
      <c r="B462" s="138" t="s">
        <v>704</v>
      </c>
      <c r="C462" s="126" t="s">
        <v>579</v>
      </c>
      <c r="D462" s="116">
        <f>J462*D461</f>
        <v>1.2132488687782805E-3</v>
      </c>
      <c r="E462" s="109"/>
      <c r="F462" s="99"/>
      <c r="G462" s="99"/>
      <c r="H462" s="95"/>
      <c r="I462" s="99"/>
      <c r="J462" s="104">
        <v>0.35</v>
      </c>
      <c r="K462" s="100"/>
      <c r="L462" s="88">
        <f t="shared" si="30"/>
        <v>1213248.8687782804</v>
      </c>
    </row>
    <row r="463" spans="1:12" ht="30" hidden="1" customHeight="1" outlineLevel="5" x14ac:dyDescent="0.2">
      <c r="A463">
        <v>452</v>
      </c>
      <c r="B463" s="138" t="s">
        <v>705</v>
      </c>
      <c r="C463" s="126" t="s">
        <v>581</v>
      </c>
      <c r="D463" s="116">
        <f>J463*D461</f>
        <v>2.2531764705882354E-3</v>
      </c>
      <c r="E463" s="109"/>
      <c r="F463" s="99"/>
      <c r="G463" s="99"/>
      <c r="H463" s="95"/>
      <c r="I463" s="99"/>
      <c r="J463" s="104">
        <v>0.65</v>
      </c>
      <c r="K463" s="100"/>
      <c r="L463" s="88">
        <f t="shared" si="30"/>
        <v>2253176.4705882357</v>
      </c>
    </row>
    <row r="464" spans="1:12" ht="30" hidden="1" customHeight="1" outlineLevel="4" x14ac:dyDescent="0.2">
      <c r="A464">
        <v>453</v>
      </c>
      <c r="B464" s="137" t="s">
        <v>706</v>
      </c>
      <c r="C464" s="125" t="s">
        <v>583</v>
      </c>
      <c r="D464" s="115">
        <f>I464*$D$452</f>
        <v>1.7332126696832581E-2</v>
      </c>
      <c r="E464" s="109"/>
      <c r="F464" s="99"/>
      <c r="G464" s="99"/>
      <c r="H464" s="95"/>
      <c r="I464" s="102">
        <f>H187</f>
        <v>0.3</v>
      </c>
      <c r="J464" s="95"/>
      <c r="K464" s="100"/>
      <c r="L464" s="88">
        <f t="shared" si="30"/>
        <v>17332126.696832582</v>
      </c>
    </row>
    <row r="465" spans="1:12" ht="30" hidden="1" customHeight="1" outlineLevel="5" x14ac:dyDescent="0.2">
      <c r="A465">
        <v>454</v>
      </c>
      <c r="B465" s="138" t="s">
        <v>707</v>
      </c>
      <c r="C465" s="126" t="s">
        <v>579</v>
      </c>
      <c r="D465" s="116">
        <f>J465*D464</f>
        <v>6.0662443438914034E-3</v>
      </c>
      <c r="E465" s="109"/>
      <c r="F465" s="99"/>
      <c r="G465" s="99"/>
      <c r="H465" s="95"/>
      <c r="I465" s="99"/>
      <c r="J465" s="104">
        <v>0.35</v>
      </c>
      <c r="K465" s="100"/>
      <c r="L465" s="88">
        <f t="shared" si="30"/>
        <v>6066244.3438914036</v>
      </c>
    </row>
    <row r="466" spans="1:12" ht="30" hidden="1" customHeight="1" outlineLevel="5" x14ac:dyDescent="0.2">
      <c r="A466">
        <v>455</v>
      </c>
      <c r="B466" s="138" t="s">
        <v>708</v>
      </c>
      <c r="C466" s="126" t="s">
        <v>581</v>
      </c>
      <c r="D466" s="116">
        <f>J466*D464</f>
        <v>1.1265882352941178E-2</v>
      </c>
      <c r="E466" s="109"/>
      <c r="F466" s="99"/>
      <c r="G466" s="99"/>
      <c r="H466" s="95"/>
      <c r="I466" s="99"/>
      <c r="J466" s="104">
        <v>0.65</v>
      </c>
      <c r="K466" s="100"/>
      <c r="L466" s="88">
        <f t="shared" si="30"/>
        <v>11265882.352941178</v>
      </c>
    </row>
    <row r="467" spans="1:12" ht="30" hidden="1" customHeight="1" outlineLevel="4" x14ac:dyDescent="0.2">
      <c r="A467">
        <v>456</v>
      </c>
      <c r="B467" s="137" t="s">
        <v>709</v>
      </c>
      <c r="C467" s="125" t="s">
        <v>587</v>
      </c>
      <c r="D467" s="115">
        <f>I467*$D$452</f>
        <v>6.9328506787330315E-3</v>
      </c>
      <c r="E467" s="109"/>
      <c r="F467" s="99"/>
      <c r="G467" s="99"/>
      <c r="H467" s="95"/>
      <c r="I467" s="102">
        <f>H191</f>
        <v>0.12</v>
      </c>
      <c r="J467" s="95"/>
      <c r="K467" s="100"/>
      <c r="L467" s="88">
        <f t="shared" si="30"/>
        <v>6932850.6787330313</v>
      </c>
    </row>
    <row r="468" spans="1:12" ht="30" hidden="1" customHeight="1" outlineLevel="5" x14ac:dyDescent="0.2">
      <c r="A468">
        <v>457</v>
      </c>
      <c r="B468" s="138" t="s">
        <v>710</v>
      </c>
      <c r="C468" s="126" t="s">
        <v>579</v>
      </c>
      <c r="D468" s="116">
        <f>J468*D467</f>
        <v>2.4264977375565611E-3</v>
      </c>
      <c r="E468" s="109"/>
      <c r="F468" s="99"/>
      <c r="G468" s="99"/>
      <c r="H468" s="95"/>
      <c r="I468" s="99"/>
      <c r="J468" s="104">
        <v>0.35</v>
      </c>
      <c r="K468" s="100"/>
      <c r="L468" s="88">
        <f t="shared" si="30"/>
        <v>2426497.7375565609</v>
      </c>
    </row>
    <row r="469" spans="1:12" ht="30" hidden="1" customHeight="1" outlineLevel="5" x14ac:dyDescent="0.2">
      <c r="A469">
        <v>458</v>
      </c>
      <c r="B469" s="138" t="s">
        <v>711</v>
      </c>
      <c r="C469" s="126" t="s">
        <v>581</v>
      </c>
      <c r="D469" s="116">
        <f>J469*D467</f>
        <v>4.5063529411764709E-3</v>
      </c>
      <c r="E469" s="109"/>
      <c r="F469" s="99"/>
      <c r="G469" s="99"/>
      <c r="H469" s="95"/>
      <c r="I469" s="99"/>
      <c r="J469" s="104">
        <v>0.65</v>
      </c>
      <c r="K469" s="100"/>
      <c r="L469" s="88">
        <f t="shared" si="30"/>
        <v>4506352.9411764713</v>
      </c>
    </row>
    <row r="470" spans="1:12" ht="30" hidden="1" customHeight="1" outlineLevel="4" x14ac:dyDescent="0.2">
      <c r="A470">
        <v>459</v>
      </c>
      <c r="B470" s="137" t="s">
        <v>712</v>
      </c>
      <c r="C470" s="125" t="s">
        <v>591</v>
      </c>
      <c r="D470" s="115">
        <f>I470*$D$452</f>
        <v>2.8886877828054303E-3</v>
      </c>
      <c r="E470" s="109"/>
      <c r="F470" s="99"/>
      <c r="G470" s="99"/>
      <c r="H470" s="95"/>
      <c r="I470" s="102">
        <f>H194</f>
        <v>0.05</v>
      </c>
      <c r="J470" s="95"/>
      <c r="K470" s="100"/>
      <c r="L470" s="88">
        <f t="shared" si="30"/>
        <v>2888687.7828054302</v>
      </c>
    </row>
    <row r="471" spans="1:12" ht="30" hidden="1" customHeight="1" outlineLevel="5" x14ac:dyDescent="0.2">
      <c r="A471">
        <v>460</v>
      </c>
      <c r="B471" s="138" t="s">
        <v>713</v>
      </c>
      <c r="C471" s="126" t="s">
        <v>579</v>
      </c>
      <c r="D471" s="116">
        <f>J471*D470</f>
        <v>1.0110407239819006E-3</v>
      </c>
      <c r="E471" s="109"/>
      <c r="F471" s="99"/>
      <c r="G471" s="99"/>
      <c r="H471" s="95"/>
      <c r="I471" s="99"/>
      <c r="J471" s="104">
        <v>0.35</v>
      </c>
      <c r="K471" s="100"/>
      <c r="L471" s="88">
        <f t="shared" si="30"/>
        <v>1011040.7239819006</v>
      </c>
    </row>
    <row r="472" spans="1:12" ht="30" hidden="1" customHeight="1" outlineLevel="5" x14ac:dyDescent="0.2">
      <c r="A472">
        <v>461</v>
      </c>
      <c r="B472" s="138" t="s">
        <v>714</v>
      </c>
      <c r="C472" s="126" t="s">
        <v>581</v>
      </c>
      <c r="D472" s="116">
        <f>J472*D470</f>
        <v>1.8776470588235297E-3</v>
      </c>
      <c r="E472" s="109"/>
      <c r="F472" s="99"/>
      <c r="G472" s="99"/>
      <c r="H472" s="95"/>
      <c r="I472" s="99"/>
      <c r="J472" s="104">
        <v>0.65</v>
      </c>
      <c r="K472" s="100"/>
      <c r="L472" s="88">
        <f t="shared" si="30"/>
        <v>1877647.0588235296</v>
      </c>
    </row>
    <row r="473" spans="1:12" ht="30" hidden="1" customHeight="1" outlineLevel="4" x14ac:dyDescent="0.2">
      <c r="A473">
        <v>462</v>
      </c>
      <c r="B473" s="137" t="s">
        <v>715</v>
      </c>
      <c r="C473" s="125" t="s">
        <v>595</v>
      </c>
      <c r="D473" s="115">
        <f>I473*$D$452</f>
        <v>3.4664253393665158E-3</v>
      </c>
      <c r="E473" s="109"/>
      <c r="F473" s="99"/>
      <c r="G473" s="99"/>
      <c r="H473" s="95"/>
      <c r="I473" s="102">
        <f>H198</f>
        <v>0.06</v>
      </c>
      <c r="J473" s="95"/>
      <c r="K473" s="100"/>
      <c r="L473" s="88">
        <f t="shared" si="30"/>
        <v>3466425.3393665156</v>
      </c>
    </row>
    <row r="474" spans="1:12" ht="30" hidden="1" customHeight="1" outlineLevel="5" x14ac:dyDescent="0.2">
      <c r="A474">
        <v>463</v>
      </c>
      <c r="B474" s="138" t="s">
        <v>716</v>
      </c>
      <c r="C474" s="126" t="s">
        <v>579</v>
      </c>
      <c r="D474" s="116">
        <f>J474*D473</f>
        <v>1.2132488687782805E-3</v>
      </c>
      <c r="E474" s="109"/>
      <c r="F474" s="99"/>
      <c r="G474" s="99"/>
      <c r="H474" s="95"/>
      <c r="I474" s="99"/>
      <c r="J474" s="104">
        <v>0.35</v>
      </c>
      <c r="K474" s="100"/>
      <c r="L474" s="88">
        <f t="shared" si="30"/>
        <v>1213248.8687782804</v>
      </c>
    </row>
    <row r="475" spans="1:12" ht="30" hidden="1" customHeight="1" outlineLevel="5" x14ac:dyDescent="0.2">
      <c r="A475">
        <v>464</v>
      </c>
      <c r="B475" s="138" t="s">
        <v>717</v>
      </c>
      <c r="C475" s="126" t="s">
        <v>581</v>
      </c>
      <c r="D475" s="116">
        <f>J475*D473</f>
        <v>2.2531764705882354E-3</v>
      </c>
      <c r="E475" s="109"/>
      <c r="F475" s="99"/>
      <c r="G475" s="99"/>
      <c r="H475" s="95"/>
      <c r="I475" s="99"/>
      <c r="J475" s="104">
        <v>0.65</v>
      </c>
      <c r="K475" s="100"/>
      <c r="L475" s="88">
        <f t="shared" si="30"/>
        <v>2253176.4705882357</v>
      </c>
    </row>
    <row r="476" spans="1:12" ht="30" hidden="1" customHeight="1" outlineLevel="4" x14ac:dyDescent="0.2">
      <c r="A476">
        <v>465</v>
      </c>
      <c r="B476" s="137" t="s">
        <v>718</v>
      </c>
      <c r="C476" s="125" t="s">
        <v>599</v>
      </c>
      <c r="D476" s="115">
        <f>I476*$D$452</f>
        <v>1.155475113122172E-3</v>
      </c>
      <c r="E476" s="109"/>
      <c r="F476" s="99"/>
      <c r="G476" s="99"/>
      <c r="H476" s="95"/>
      <c r="I476" s="102">
        <f>H203</f>
        <v>0.02</v>
      </c>
      <c r="J476" s="95"/>
      <c r="K476" s="100"/>
      <c r="L476" s="88">
        <f t="shared" si="30"/>
        <v>1155475.113122172</v>
      </c>
    </row>
    <row r="477" spans="1:12" ht="30" hidden="1" customHeight="1" outlineLevel="5" x14ac:dyDescent="0.2">
      <c r="A477">
        <v>466</v>
      </c>
      <c r="B477" s="138" t="s">
        <v>719</v>
      </c>
      <c r="C477" s="126" t="s">
        <v>601</v>
      </c>
      <c r="D477" s="116">
        <f>J477*D476</f>
        <v>2.88868778280543E-4</v>
      </c>
      <c r="E477" s="109"/>
      <c r="F477" s="99"/>
      <c r="G477" s="99"/>
      <c r="H477" s="95"/>
      <c r="I477" s="99"/>
      <c r="J477" s="104">
        <v>0.25</v>
      </c>
      <c r="K477" s="100"/>
      <c r="L477" s="88">
        <f t="shared" si="30"/>
        <v>288868.77828054299</v>
      </c>
    </row>
    <row r="478" spans="1:12" ht="30" hidden="1" customHeight="1" outlineLevel="5" x14ac:dyDescent="0.2">
      <c r="A478">
        <v>467</v>
      </c>
      <c r="B478" s="138" t="s">
        <v>720</v>
      </c>
      <c r="C478" s="126" t="s">
        <v>579</v>
      </c>
      <c r="D478" s="116">
        <f>J478*D476</f>
        <v>3.466425339366516E-4</v>
      </c>
      <c r="E478" s="109"/>
      <c r="F478" s="99"/>
      <c r="G478" s="99"/>
      <c r="H478" s="95"/>
      <c r="I478" s="99"/>
      <c r="J478" s="104">
        <v>0.3</v>
      </c>
      <c r="K478" s="100"/>
      <c r="L478" s="88">
        <f t="shared" si="30"/>
        <v>346642.5339366516</v>
      </c>
    </row>
    <row r="479" spans="1:12" ht="30" hidden="1" customHeight="1" outlineLevel="5" x14ac:dyDescent="0.2">
      <c r="A479">
        <v>468</v>
      </c>
      <c r="B479" s="138" t="s">
        <v>721</v>
      </c>
      <c r="C479" s="126" t="s">
        <v>581</v>
      </c>
      <c r="D479" s="116">
        <f>J479*D476</f>
        <v>5.1996380090497745E-4</v>
      </c>
      <c r="E479" s="109"/>
      <c r="F479" s="99"/>
      <c r="G479" s="99"/>
      <c r="H479" s="95"/>
      <c r="I479" s="99"/>
      <c r="J479" s="104">
        <v>0.45</v>
      </c>
      <c r="K479" s="100"/>
      <c r="L479" s="88">
        <f t="shared" si="30"/>
        <v>519963.80090497743</v>
      </c>
    </row>
    <row r="480" spans="1:12" ht="30" hidden="1" customHeight="1" outlineLevel="4" x14ac:dyDescent="0.2">
      <c r="A480">
        <v>469</v>
      </c>
      <c r="B480" s="137" t="s">
        <v>722</v>
      </c>
      <c r="C480" s="125" t="s">
        <v>605</v>
      </c>
      <c r="D480" s="115">
        <f>I480*$D$452</f>
        <v>1.155475113122172E-3</v>
      </c>
      <c r="E480" s="109"/>
      <c r="F480" s="99"/>
      <c r="G480" s="99"/>
      <c r="H480" s="95"/>
      <c r="I480" s="102">
        <f>H208</f>
        <v>0.02</v>
      </c>
      <c r="J480" s="95"/>
      <c r="K480" s="100"/>
      <c r="L480" s="88">
        <f t="shared" si="30"/>
        <v>1155475.113122172</v>
      </c>
    </row>
    <row r="481" spans="1:12" ht="30" hidden="1" customHeight="1" outlineLevel="5" x14ac:dyDescent="0.2">
      <c r="A481">
        <v>470</v>
      </c>
      <c r="B481" s="138" t="s">
        <v>723</v>
      </c>
      <c r="C481" s="126" t="s">
        <v>601</v>
      </c>
      <c r="D481" s="116">
        <f>J481*D480</f>
        <v>2.88868778280543E-4</v>
      </c>
      <c r="E481" s="109"/>
      <c r="F481" s="99"/>
      <c r="G481" s="99"/>
      <c r="H481" s="95"/>
      <c r="I481" s="99"/>
      <c r="J481" s="104">
        <v>0.25</v>
      </c>
      <c r="K481" s="100"/>
      <c r="L481" s="88">
        <f t="shared" si="30"/>
        <v>288868.77828054299</v>
      </c>
    </row>
    <row r="482" spans="1:12" ht="30" hidden="1" customHeight="1" outlineLevel="5" x14ac:dyDescent="0.2">
      <c r="A482">
        <v>471</v>
      </c>
      <c r="B482" s="138" t="s">
        <v>724</v>
      </c>
      <c r="C482" s="126" t="s">
        <v>579</v>
      </c>
      <c r="D482" s="116">
        <f>J482*D480</f>
        <v>3.466425339366516E-4</v>
      </c>
      <c r="E482" s="109"/>
      <c r="F482" s="99"/>
      <c r="G482" s="99"/>
      <c r="H482" s="95"/>
      <c r="I482" s="99"/>
      <c r="J482" s="104">
        <v>0.3</v>
      </c>
      <c r="K482" s="100"/>
      <c r="L482" s="88">
        <f t="shared" si="30"/>
        <v>346642.5339366516</v>
      </c>
    </row>
    <row r="483" spans="1:12" ht="30" hidden="1" customHeight="1" outlineLevel="5" x14ac:dyDescent="0.2">
      <c r="A483">
        <v>472</v>
      </c>
      <c r="B483" s="138" t="s">
        <v>725</v>
      </c>
      <c r="C483" s="126" t="s">
        <v>581</v>
      </c>
      <c r="D483" s="116">
        <f>J483*D480</f>
        <v>5.1996380090497745E-4</v>
      </c>
      <c r="E483" s="109"/>
      <c r="F483" s="99"/>
      <c r="G483" s="99"/>
      <c r="H483" s="95"/>
      <c r="I483" s="99"/>
      <c r="J483" s="104">
        <v>0.45</v>
      </c>
      <c r="K483" s="100"/>
      <c r="L483" s="88">
        <f t="shared" si="30"/>
        <v>519963.80090497743</v>
      </c>
    </row>
    <row r="484" spans="1:12" ht="30" hidden="1" customHeight="1" outlineLevel="4" x14ac:dyDescent="0.2">
      <c r="A484">
        <v>473</v>
      </c>
      <c r="B484" s="137" t="s">
        <v>726</v>
      </c>
      <c r="C484" s="125" t="s">
        <v>610</v>
      </c>
      <c r="D484" s="115">
        <f>I484*$D$452</f>
        <v>1.155475113122172E-3</v>
      </c>
      <c r="E484" s="109"/>
      <c r="F484" s="99"/>
      <c r="G484" s="99"/>
      <c r="H484" s="95"/>
      <c r="I484" s="102">
        <f>H213</f>
        <v>0.02</v>
      </c>
      <c r="J484" s="95"/>
      <c r="K484" s="100"/>
      <c r="L484" s="88">
        <f t="shared" si="30"/>
        <v>1155475.113122172</v>
      </c>
    </row>
    <row r="485" spans="1:12" ht="30" hidden="1" customHeight="1" outlineLevel="5" x14ac:dyDescent="0.2">
      <c r="A485">
        <v>474</v>
      </c>
      <c r="B485" s="138" t="s">
        <v>727</v>
      </c>
      <c r="C485" s="126" t="s">
        <v>601</v>
      </c>
      <c r="D485" s="116">
        <f>J485*D484</f>
        <v>2.88868778280543E-4</v>
      </c>
      <c r="E485" s="109"/>
      <c r="F485" s="99"/>
      <c r="G485" s="99"/>
      <c r="H485" s="95"/>
      <c r="I485" s="99"/>
      <c r="J485" s="104">
        <v>0.25</v>
      </c>
      <c r="K485" s="100"/>
      <c r="L485" s="88">
        <f t="shared" si="30"/>
        <v>288868.77828054299</v>
      </c>
    </row>
    <row r="486" spans="1:12" ht="30" hidden="1" customHeight="1" outlineLevel="5" x14ac:dyDescent="0.2">
      <c r="A486">
        <v>475</v>
      </c>
      <c r="B486" s="138" t="s">
        <v>728</v>
      </c>
      <c r="C486" s="126" t="s">
        <v>579</v>
      </c>
      <c r="D486" s="116">
        <f>J486*D484</f>
        <v>3.466425339366516E-4</v>
      </c>
      <c r="E486" s="109"/>
      <c r="F486" s="99"/>
      <c r="G486" s="99"/>
      <c r="H486" s="95"/>
      <c r="I486" s="99"/>
      <c r="J486" s="104">
        <v>0.3</v>
      </c>
      <c r="K486" s="100"/>
      <c r="L486" s="88">
        <f t="shared" si="30"/>
        <v>346642.5339366516</v>
      </c>
    </row>
    <row r="487" spans="1:12" ht="30" hidden="1" customHeight="1" outlineLevel="5" x14ac:dyDescent="0.2">
      <c r="A487">
        <v>476</v>
      </c>
      <c r="B487" s="138" t="s">
        <v>729</v>
      </c>
      <c r="C487" s="126" t="s">
        <v>581</v>
      </c>
      <c r="D487" s="116">
        <f>J487*D484</f>
        <v>5.1996380090497745E-4</v>
      </c>
      <c r="E487" s="109"/>
      <c r="F487" s="99"/>
      <c r="G487" s="99"/>
      <c r="H487" s="95"/>
      <c r="I487" s="99"/>
      <c r="J487" s="104">
        <v>0.45</v>
      </c>
      <c r="K487" s="100"/>
      <c r="L487" s="88">
        <f t="shared" si="30"/>
        <v>519963.80090497743</v>
      </c>
    </row>
    <row r="488" spans="1:12" ht="30" hidden="1" customHeight="1" outlineLevel="4" x14ac:dyDescent="0.2">
      <c r="A488">
        <v>477</v>
      </c>
      <c r="B488" s="137" t="s">
        <v>730</v>
      </c>
      <c r="C488" s="125" t="s">
        <v>614</v>
      </c>
      <c r="D488" s="115">
        <f>I488*$D$452</f>
        <v>1.155475113122172E-3</v>
      </c>
      <c r="E488" s="109"/>
      <c r="F488" s="99"/>
      <c r="G488" s="99"/>
      <c r="H488" s="95"/>
      <c r="I488" s="102">
        <f>H218</f>
        <v>0.02</v>
      </c>
      <c r="J488" s="95"/>
      <c r="K488" s="100"/>
      <c r="L488" s="88">
        <f t="shared" si="30"/>
        <v>1155475.113122172</v>
      </c>
    </row>
    <row r="489" spans="1:12" ht="30" hidden="1" customHeight="1" outlineLevel="5" x14ac:dyDescent="0.2">
      <c r="A489">
        <v>478</v>
      </c>
      <c r="B489" s="138" t="s">
        <v>731</v>
      </c>
      <c r="C489" s="126" t="s">
        <v>601</v>
      </c>
      <c r="D489" s="116">
        <f>J489*D488</f>
        <v>2.88868778280543E-4</v>
      </c>
      <c r="E489" s="109"/>
      <c r="F489" s="99"/>
      <c r="G489" s="99"/>
      <c r="H489" s="95"/>
      <c r="I489" s="99"/>
      <c r="J489" s="104">
        <v>0.25</v>
      </c>
      <c r="K489" s="100"/>
      <c r="L489" s="88">
        <f t="shared" si="30"/>
        <v>288868.77828054299</v>
      </c>
    </row>
    <row r="490" spans="1:12" ht="30" hidden="1" customHeight="1" outlineLevel="5" x14ac:dyDescent="0.2">
      <c r="A490">
        <v>479</v>
      </c>
      <c r="B490" s="138" t="s">
        <v>732</v>
      </c>
      <c r="C490" s="126" t="s">
        <v>579</v>
      </c>
      <c r="D490" s="116">
        <f>J490*D488</f>
        <v>3.466425339366516E-4</v>
      </c>
      <c r="E490" s="109"/>
      <c r="F490" s="99"/>
      <c r="G490" s="99"/>
      <c r="H490" s="95"/>
      <c r="I490" s="99"/>
      <c r="J490" s="104">
        <v>0.3</v>
      </c>
      <c r="K490" s="100"/>
      <c r="L490" s="88">
        <f t="shared" si="30"/>
        <v>346642.5339366516</v>
      </c>
    </row>
    <row r="491" spans="1:12" ht="30" hidden="1" customHeight="1" outlineLevel="5" x14ac:dyDescent="0.2">
      <c r="A491">
        <v>480</v>
      </c>
      <c r="B491" s="138" t="s">
        <v>921</v>
      </c>
      <c r="C491" s="126" t="s">
        <v>581</v>
      </c>
      <c r="D491" s="116">
        <f>J491*D488</f>
        <v>5.1996380090497745E-4</v>
      </c>
      <c r="E491" s="109"/>
      <c r="F491" s="99"/>
      <c r="G491" s="99"/>
      <c r="H491" s="95"/>
      <c r="I491" s="99"/>
      <c r="J491" s="104">
        <v>0.45</v>
      </c>
      <c r="K491" s="100"/>
      <c r="L491" s="88">
        <f t="shared" si="30"/>
        <v>519963.80090497743</v>
      </c>
    </row>
    <row r="492" spans="1:12" ht="30" hidden="1" customHeight="1" outlineLevel="4" x14ac:dyDescent="0.2">
      <c r="A492">
        <v>481</v>
      </c>
      <c r="B492" s="137" t="s">
        <v>733</v>
      </c>
      <c r="C492" s="125" t="s">
        <v>618</v>
      </c>
      <c r="D492" s="115">
        <f>I492*$D$452</f>
        <v>5.7773755656108606E-3</v>
      </c>
      <c r="E492" s="109"/>
      <c r="F492" s="99"/>
      <c r="G492" s="99"/>
      <c r="H492" s="95"/>
      <c r="I492" s="102">
        <f>H223</f>
        <v>0.1</v>
      </c>
      <c r="J492" s="95"/>
      <c r="K492" s="100"/>
      <c r="L492" s="88">
        <f t="shared" si="30"/>
        <v>5777375.5656108605</v>
      </c>
    </row>
    <row r="493" spans="1:12" ht="30" hidden="1" customHeight="1" outlineLevel="5" x14ac:dyDescent="0.2">
      <c r="A493">
        <v>482</v>
      </c>
      <c r="B493" s="138" t="s">
        <v>734</v>
      </c>
      <c r="C493" s="126" t="s">
        <v>579</v>
      </c>
      <c r="D493" s="116">
        <f>J493*D492</f>
        <v>2.0220814479638013E-3</v>
      </c>
      <c r="E493" s="109"/>
      <c r="F493" s="99"/>
      <c r="G493" s="99"/>
      <c r="H493" s="95"/>
      <c r="I493" s="99"/>
      <c r="J493" s="104">
        <v>0.35</v>
      </c>
      <c r="K493" s="100"/>
      <c r="L493" s="88">
        <f t="shared" ref="L493:L557" si="32">D493*1000000000</f>
        <v>2022081.4479638012</v>
      </c>
    </row>
    <row r="494" spans="1:12" ht="30" hidden="1" customHeight="1" outlineLevel="5" x14ac:dyDescent="0.2">
      <c r="A494">
        <v>483</v>
      </c>
      <c r="B494" s="138" t="s">
        <v>735</v>
      </c>
      <c r="C494" s="126" t="s">
        <v>581</v>
      </c>
      <c r="D494" s="116">
        <f>J494*D492</f>
        <v>3.7552941176470594E-3</v>
      </c>
      <c r="E494" s="109"/>
      <c r="F494" s="99"/>
      <c r="G494" s="99"/>
      <c r="H494" s="95"/>
      <c r="I494" s="99"/>
      <c r="J494" s="104">
        <v>0.65</v>
      </c>
      <c r="K494" s="100"/>
      <c r="L494" s="88">
        <f t="shared" si="32"/>
        <v>3755294.1176470593</v>
      </c>
    </row>
    <row r="495" spans="1:12" ht="30" hidden="1" customHeight="1" outlineLevel="4" x14ac:dyDescent="0.2">
      <c r="A495">
        <v>484</v>
      </c>
      <c r="B495" s="137" t="s">
        <v>736</v>
      </c>
      <c r="C495" s="125" t="s">
        <v>622</v>
      </c>
      <c r="D495" s="115">
        <f>I495*$D$452</f>
        <v>5.77737556561086E-4</v>
      </c>
      <c r="E495" s="109"/>
      <c r="F495" s="99"/>
      <c r="G495" s="99"/>
      <c r="H495" s="95"/>
      <c r="I495" s="102">
        <f>H227</f>
        <v>0.01</v>
      </c>
      <c r="J495" s="95"/>
      <c r="K495" s="100"/>
      <c r="L495" s="88">
        <f t="shared" si="32"/>
        <v>577737.55656108598</v>
      </c>
    </row>
    <row r="496" spans="1:12" ht="30" hidden="1" customHeight="1" outlineLevel="5" x14ac:dyDescent="0.2">
      <c r="A496">
        <v>485</v>
      </c>
      <c r="B496" s="138" t="s">
        <v>737</v>
      </c>
      <c r="C496" s="126" t="s">
        <v>579</v>
      </c>
      <c r="D496" s="116">
        <f>J496*D495</f>
        <v>2.022081447963801E-4</v>
      </c>
      <c r="E496" s="109"/>
      <c r="F496" s="99"/>
      <c r="G496" s="99"/>
      <c r="H496" s="95"/>
      <c r="I496" s="99"/>
      <c r="J496" s="104">
        <v>0.35</v>
      </c>
      <c r="K496" s="100"/>
      <c r="L496" s="88">
        <f t="shared" si="32"/>
        <v>202208.1447963801</v>
      </c>
    </row>
    <row r="497" spans="1:12" ht="30" hidden="1" customHeight="1" outlineLevel="5" x14ac:dyDescent="0.2">
      <c r="A497">
        <v>486</v>
      </c>
      <c r="B497" s="138" t="s">
        <v>738</v>
      </c>
      <c r="C497" s="126" t="s">
        <v>581</v>
      </c>
      <c r="D497" s="116">
        <f>J497*D495</f>
        <v>3.7552941176470593E-4</v>
      </c>
      <c r="E497" s="109"/>
      <c r="F497" s="99"/>
      <c r="G497" s="99"/>
      <c r="H497" s="95"/>
      <c r="I497" s="99"/>
      <c r="J497" s="104">
        <v>0.65</v>
      </c>
      <c r="K497" s="100"/>
      <c r="L497" s="88">
        <f t="shared" si="32"/>
        <v>375529.4117647059</v>
      </c>
    </row>
    <row r="498" spans="1:12" ht="30" hidden="1" customHeight="1" outlineLevel="4" x14ac:dyDescent="0.2">
      <c r="A498">
        <v>487</v>
      </c>
      <c r="B498" s="137" t="s">
        <v>739</v>
      </c>
      <c r="C498" s="125" t="s">
        <v>625</v>
      </c>
      <c r="D498" s="115">
        <f>I498*$D$452</f>
        <v>5.77737556561086E-4</v>
      </c>
      <c r="E498" s="109"/>
      <c r="F498" s="99"/>
      <c r="G498" s="99"/>
      <c r="H498" s="95"/>
      <c r="I498" s="102">
        <f>H230</f>
        <v>0.01</v>
      </c>
      <c r="J498" s="95"/>
      <c r="K498" s="100"/>
      <c r="L498" s="88">
        <f t="shared" si="32"/>
        <v>577737.55656108598</v>
      </c>
    </row>
    <row r="499" spans="1:12" ht="30" hidden="1" customHeight="1" outlineLevel="5" x14ac:dyDescent="0.2">
      <c r="A499">
        <v>488</v>
      </c>
      <c r="B499" s="138" t="s">
        <v>740</v>
      </c>
      <c r="C499" s="126" t="s">
        <v>579</v>
      </c>
      <c r="D499" s="116">
        <f>J499*D498</f>
        <v>2.022081447963801E-4</v>
      </c>
      <c r="E499" s="109"/>
      <c r="F499" s="99"/>
      <c r="G499" s="99"/>
      <c r="H499" s="95"/>
      <c r="I499" s="99"/>
      <c r="J499" s="104">
        <v>0.35</v>
      </c>
      <c r="K499" s="100"/>
      <c r="L499" s="88">
        <f t="shared" si="32"/>
        <v>202208.1447963801</v>
      </c>
    </row>
    <row r="500" spans="1:12" ht="30" hidden="1" customHeight="1" outlineLevel="5" x14ac:dyDescent="0.2">
      <c r="A500">
        <v>489</v>
      </c>
      <c r="B500" s="138" t="s">
        <v>741</v>
      </c>
      <c r="C500" s="126" t="s">
        <v>581</v>
      </c>
      <c r="D500" s="116">
        <f>J500*D498</f>
        <v>3.7552941176470593E-4</v>
      </c>
      <c r="E500" s="109"/>
      <c r="F500" s="99"/>
      <c r="G500" s="99"/>
      <c r="H500" s="95"/>
      <c r="I500" s="99"/>
      <c r="J500" s="104">
        <v>0.65</v>
      </c>
      <c r="K500" s="100"/>
      <c r="L500" s="88">
        <f t="shared" si="32"/>
        <v>375529.4117647059</v>
      </c>
    </row>
    <row r="501" spans="1:12" ht="30" hidden="1" customHeight="1" outlineLevel="4" x14ac:dyDescent="0.2">
      <c r="A501">
        <v>490</v>
      </c>
      <c r="B501" s="137" t="s">
        <v>922</v>
      </c>
      <c r="C501" s="125" t="s">
        <v>626</v>
      </c>
      <c r="D501" s="115">
        <f>I501*$D$452</f>
        <v>5.77737556561086E-4</v>
      </c>
      <c r="E501" s="109"/>
      <c r="F501" s="99"/>
      <c r="G501" s="99"/>
      <c r="H501" s="95"/>
      <c r="I501" s="102">
        <f>H233</f>
        <v>0.01</v>
      </c>
      <c r="J501" s="95"/>
      <c r="K501" s="100"/>
      <c r="L501" s="88">
        <f t="shared" si="32"/>
        <v>577737.55656108598</v>
      </c>
    </row>
    <row r="502" spans="1:12" ht="30" hidden="1" customHeight="1" outlineLevel="5" x14ac:dyDescent="0.2">
      <c r="A502">
        <v>491</v>
      </c>
      <c r="B502" s="138" t="s">
        <v>923</v>
      </c>
      <c r="C502" s="126" t="s">
        <v>579</v>
      </c>
      <c r="D502" s="116">
        <f>J502*D501</f>
        <v>2.022081447963801E-4</v>
      </c>
      <c r="E502" s="109"/>
      <c r="F502" s="99"/>
      <c r="G502" s="99"/>
      <c r="H502" s="95"/>
      <c r="I502" s="99"/>
      <c r="J502" s="104">
        <v>0.35</v>
      </c>
      <c r="K502" s="100"/>
      <c r="L502" s="88">
        <f t="shared" si="32"/>
        <v>202208.1447963801</v>
      </c>
    </row>
    <row r="503" spans="1:12" ht="30" hidden="1" customHeight="1" outlineLevel="5" x14ac:dyDescent="0.2">
      <c r="A503">
        <v>492</v>
      </c>
      <c r="B503" s="138" t="s">
        <v>924</v>
      </c>
      <c r="C503" s="126" t="s">
        <v>581</v>
      </c>
      <c r="D503" s="116">
        <f>J503*D501</f>
        <v>3.7552941176470593E-4</v>
      </c>
      <c r="E503" s="109"/>
      <c r="F503" s="99"/>
      <c r="G503" s="99"/>
      <c r="H503" s="95"/>
      <c r="I503" s="99"/>
      <c r="J503" s="104">
        <v>0.65</v>
      </c>
      <c r="K503" s="100"/>
      <c r="L503" s="88">
        <f t="shared" si="32"/>
        <v>375529.4117647059</v>
      </c>
    </row>
    <row r="504" spans="1:12" ht="30" hidden="1" customHeight="1" outlineLevel="3" x14ac:dyDescent="0.2">
      <c r="A504">
        <v>493</v>
      </c>
      <c r="B504" s="136" t="s">
        <v>742</v>
      </c>
      <c r="C504" s="123" t="s">
        <v>628</v>
      </c>
      <c r="D504" s="114">
        <f>H504*$D$450</f>
        <v>3.0407239819004533E-3</v>
      </c>
      <c r="E504" s="109"/>
      <c r="F504" s="99"/>
      <c r="G504" s="99"/>
      <c r="H504" s="101">
        <v>0.05</v>
      </c>
      <c r="I504" s="99"/>
      <c r="J504" s="95"/>
      <c r="K504" s="100"/>
      <c r="L504" s="88">
        <f t="shared" si="32"/>
        <v>3040723.9819004531</v>
      </c>
    </row>
    <row r="505" spans="1:12" ht="30" hidden="1" customHeight="1" outlineLevel="4" x14ac:dyDescent="0.2">
      <c r="A505">
        <v>494</v>
      </c>
      <c r="B505" s="137" t="s">
        <v>743</v>
      </c>
      <c r="C505" s="125" t="s">
        <v>630</v>
      </c>
      <c r="D505" s="115">
        <f>I505*$D$504</f>
        <v>1.5203619909502267E-4</v>
      </c>
      <c r="E505" s="109"/>
      <c r="F505" s="99"/>
      <c r="G505" s="99"/>
      <c r="H505" s="95"/>
      <c r="I505" s="102">
        <f>I446</f>
        <v>0.05</v>
      </c>
      <c r="J505" s="95"/>
      <c r="K505" s="100"/>
      <c r="L505" s="88">
        <f t="shared" si="32"/>
        <v>152036.19909502266</v>
      </c>
    </row>
    <row r="506" spans="1:12" ht="30" hidden="1" customHeight="1" outlineLevel="4" x14ac:dyDescent="0.2">
      <c r="A506">
        <v>495</v>
      </c>
      <c r="B506" s="137" t="s">
        <v>744</v>
      </c>
      <c r="C506" s="125" t="s">
        <v>632</v>
      </c>
      <c r="D506" s="115">
        <f t="shared" ref="D506:D508" si="33">I506*$D$504</f>
        <v>6.0814479638009069E-4</v>
      </c>
      <c r="E506" s="109"/>
      <c r="F506" s="99"/>
      <c r="G506" s="99"/>
      <c r="H506" s="95"/>
      <c r="I506" s="102">
        <f>I447</f>
        <v>0.2</v>
      </c>
      <c r="J506" s="95"/>
      <c r="K506" s="100"/>
      <c r="L506" s="88">
        <f t="shared" si="32"/>
        <v>608144.79638009064</v>
      </c>
    </row>
    <row r="507" spans="1:12" ht="30" hidden="1" customHeight="1" outlineLevel="4" x14ac:dyDescent="0.2">
      <c r="A507">
        <v>496</v>
      </c>
      <c r="B507" s="137" t="s">
        <v>745</v>
      </c>
      <c r="C507" s="125" t="s">
        <v>634</v>
      </c>
      <c r="D507" s="115">
        <f t="shared" si="33"/>
        <v>1.0642533936651587E-3</v>
      </c>
      <c r="E507" s="109"/>
      <c r="F507" s="95"/>
      <c r="G507" s="99"/>
      <c r="H507" s="95"/>
      <c r="I507" s="102">
        <v>0.35</v>
      </c>
      <c r="J507" s="95"/>
      <c r="K507" s="100"/>
      <c r="L507" s="88">
        <f t="shared" si="32"/>
        <v>1064253.3936651587</v>
      </c>
    </row>
    <row r="508" spans="1:12" ht="30" hidden="1" customHeight="1" outlineLevel="4" x14ac:dyDescent="0.2">
      <c r="A508">
        <v>497</v>
      </c>
      <c r="B508" s="137" t="s">
        <v>746</v>
      </c>
      <c r="C508" s="125" t="s">
        <v>636</v>
      </c>
      <c r="D508" s="115">
        <f t="shared" si="33"/>
        <v>1.2162895927601814E-3</v>
      </c>
      <c r="E508" s="109"/>
      <c r="F508" s="95"/>
      <c r="G508" s="99"/>
      <c r="H508" s="95"/>
      <c r="I508" s="102">
        <f>I449</f>
        <v>0.4</v>
      </c>
      <c r="J508" s="95"/>
      <c r="K508" s="100"/>
      <c r="L508" s="88">
        <f t="shared" si="32"/>
        <v>1216289.5927601813</v>
      </c>
    </row>
    <row r="509" spans="1:12" ht="30" hidden="1" customHeight="1" outlineLevel="2" x14ac:dyDescent="0.2">
      <c r="A509">
        <v>498</v>
      </c>
      <c r="B509" s="135" t="s">
        <v>747</v>
      </c>
      <c r="C509" s="124" t="s">
        <v>918</v>
      </c>
      <c r="D509" s="113">
        <f>G509*$D$341</f>
        <v>6.081447963800906E-2</v>
      </c>
      <c r="E509" s="109"/>
      <c r="F509" s="95"/>
      <c r="G509" s="98">
        <f>G236</f>
        <v>0.43438914027149322</v>
      </c>
      <c r="H509" s="95"/>
      <c r="I509" s="99"/>
      <c r="J509" s="95"/>
      <c r="K509" s="100"/>
      <c r="L509" s="88">
        <f t="shared" si="32"/>
        <v>60814479.638009056</v>
      </c>
    </row>
    <row r="510" spans="1:12" ht="30" hidden="1" customHeight="1" outlineLevel="3" collapsed="1" x14ac:dyDescent="0.2">
      <c r="A510">
        <v>499</v>
      </c>
      <c r="B510" s="136" t="s">
        <v>748</v>
      </c>
      <c r="C510" s="123" t="s">
        <v>561</v>
      </c>
      <c r="D510" s="114">
        <f>H510*$D$509</f>
        <v>0</v>
      </c>
      <c r="E510" s="109"/>
      <c r="F510" s="95"/>
      <c r="G510" s="99"/>
      <c r="H510" s="95"/>
      <c r="I510" s="99"/>
      <c r="J510" s="95"/>
      <c r="K510" s="100"/>
      <c r="L510" s="88">
        <f t="shared" si="32"/>
        <v>0</v>
      </c>
    </row>
    <row r="511" spans="1:12" ht="30" hidden="1" customHeight="1" outlineLevel="3" x14ac:dyDescent="0.2">
      <c r="A511">
        <v>500</v>
      </c>
      <c r="B511" s="136" t="s">
        <v>749</v>
      </c>
      <c r="C511" s="123" t="s">
        <v>563</v>
      </c>
      <c r="D511" s="114">
        <f>H511*$D$509</f>
        <v>5.7773755656108601E-2</v>
      </c>
      <c r="E511" s="109"/>
      <c r="F511" s="95"/>
      <c r="G511" s="99"/>
      <c r="H511" s="101">
        <v>0.95</v>
      </c>
      <c r="I511" s="99"/>
      <c r="J511" s="95"/>
      <c r="K511" s="100"/>
      <c r="L511" s="88">
        <f t="shared" si="32"/>
        <v>57773755.656108603</v>
      </c>
    </row>
    <row r="512" spans="1:12" ht="30" hidden="1" customHeight="1" outlineLevel="4" x14ac:dyDescent="0.2">
      <c r="A512">
        <v>501</v>
      </c>
      <c r="B512" s="137" t="s">
        <v>750</v>
      </c>
      <c r="C512" s="125" t="s">
        <v>565</v>
      </c>
      <c r="D512" s="115">
        <f>I512*$D$511</f>
        <v>1.0399276018099549E-2</v>
      </c>
      <c r="E512" s="109"/>
      <c r="F512" s="95"/>
      <c r="G512" s="99"/>
      <c r="H512" s="95"/>
      <c r="I512" s="102">
        <f>I453</f>
        <v>0.18</v>
      </c>
      <c r="J512" s="95"/>
      <c r="K512" s="100"/>
      <c r="L512" s="88">
        <f t="shared" si="32"/>
        <v>10399276.018099548</v>
      </c>
    </row>
    <row r="513" spans="1:12" ht="30" hidden="1" customHeight="1" outlineLevel="5" x14ac:dyDescent="0.2">
      <c r="A513">
        <v>502</v>
      </c>
      <c r="B513" s="138" t="s">
        <v>751</v>
      </c>
      <c r="C513" s="126" t="s">
        <v>567</v>
      </c>
      <c r="D513" s="116">
        <f>J513*D512</f>
        <v>2.0798552036199098E-3</v>
      </c>
      <c r="E513" s="109"/>
      <c r="F513" s="95"/>
      <c r="G513" s="99"/>
      <c r="H513" s="95"/>
      <c r="I513" s="99"/>
      <c r="J513" s="104">
        <v>0.2</v>
      </c>
      <c r="K513" s="100"/>
      <c r="L513" s="88">
        <f t="shared" si="32"/>
        <v>2079855.2036199097</v>
      </c>
    </row>
    <row r="514" spans="1:12" s="66" customFormat="1" ht="30" hidden="1" customHeight="1" outlineLevel="6" x14ac:dyDescent="0.2">
      <c r="A514">
        <v>503</v>
      </c>
      <c r="B514" s="139" t="s">
        <v>752</v>
      </c>
      <c r="C514" s="127" t="s">
        <v>569</v>
      </c>
      <c r="D514" s="117">
        <f>K514*D513</f>
        <v>7.2794932126696841E-4</v>
      </c>
      <c r="E514" s="109"/>
      <c r="F514" s="95"/>
      <c r="G514" s="99"/>
      <c r="H514" s="95"/>
      <c r="I514" s="99"/>
      <c r="J514" s="95"/>
      <c r="K514" s="96">
        <v>0.35</v>
      </c>
      <c r="L514" s="88">
        <f t="shared" si="32"/>
        <v>727949.32126696839</v>
      </c>
    </row>
    <row r="515" spans="1:12" s="66" customFormat="1" ht="30" hidden="1" customHeight="1" outlineLevel="6" x14ac:dyDescent="0.2">
      <c r="A515">
        <v>504</v>
      </c>
      <c r="B515" s="139" t="s">
        <v>753</v>
      </c>
      <c r="C515" s="127" t="s">
        <v>571</v>
      </c>
      <c r="D515" s="117">
        <f>K515*D513</f>
        <v>1.3519058823529414E-3</v>
      </c>
      <c r="E515" s="109"/>
      <c r="F515" s="95"/>
      <c r="G515" s="99"/>
      <c r="H515" s="95"/>
      <c r="I515" s="99"/>
      <c r="J515" s="95"/>
      <c r="K515" s="96">
        <v>0.65</v>
      </c>
      <c r="L515" s="88">
        <f t="shared" si="32"/>
        <v>1351905.8823529414</v>
      </c>
    </row>
    <row r="516" spans="1:12" ht="30" hidden="1" customHeight="1" outlineLevel="5" x14ac:dyDescent="0.2">
      <c r="A516">
        <v>505</v>
      </c>
      <c r="B516" s="138" t="s">
        <v>754</v>
      </c>
      <c r="C516" s="126" t="s">
        <v>573</v>
      </c>
      <c r="D516" s="116">
        <f>J516*D512</f>
        <v>8.3194208144796392E-3</v>
      </c>
      <c r="E516" s="109"/>
      <c r="F516" s="95"/>
      <c r="G516" s="99"/>
      <c r="H516" s="95"/>
      <c r="I516" s="99"/>
      <c r="J516" s="104">
        <v>0.8</v>
      </c>
      <c r="K516" s="100"/>
      <c r="L516" s="88">
        <f t="shared" si="32"/>
        <v>8319420.8144796388</v>
      </c>
    </row>
    <row r="517" spans="1:12" s="66" customFormat="1" ht="30" hidden="1" customHeight="1" outlineLevel="6" x14ac:dyDescent="0.2">
      <c r="A517">
        <v>506</v>
      </c>
      <c r="B517" s="139" t="s">
        <v>755</v>
      </c>
      <c r="C517" s="127" t="s">
        <v>569</v>
      </c>
      <c r="D517" s="117">
        <f>K517*D516</f>
        <v>2.9117972850678736E-3</v>
      </c>
      <c r="E517" s="109"/>
      <c r="F517" s="95"/>
      <c r="G517" s="99"/>
      <c r="H517" s="95"/>
      <c r="I517" s="99"/>
      <c r="J517" s="96"/>
      <c r="K517" s="96">
        <v>0.35</v>
      </c>
      <c r="L517" s="88">
        <f t="shared" si="32"/>
        <v>2911797.2850678735</v>
      </c>
    </row>
    <row r="518" spans="1:12" s="66" customFormat="1" ht="30" hidden="1" customHeight="1" outlineLevel="6" x14ac:dyDescent="0.2">
      <c r="A518">
        <v>507</v>
      </c>
      <c r="B518" s="139" t="s">
        <v>756</v>
      </c>
      <c r="C518" s="127" t="s">
        <v>571</v>
      </c>
      <c r="D518" s="117">
        <f>K518*D516</f>
        <v>5.4076235294117656E-3</v>
      </c>
      <c r="E518" s="109"/>
      <c r="F518" s="95"/>
      <c r="G518" s="99"/>
      <c r="H518" s="95"/>
      <c r="I518" s="99"/>
      <c r="J518" s="96"/>
      <c r="K518" s="96">
        <v>0.65</v>
      </c>
      <c r="L518" s="88">
        <f t="shared" si="32"/>
        <v>5407623.5294117657</v>
      </c>
    </row>
    <row r="519" spans="1:12" ht="30" hidden="1" customHeight="1" outlineLevel="4" x14ac:dyDescent="0.2">
      <c r="A519">
        <v>508</v>
      </c>
      <c r="B519" s="137" t="s">
        <v>757</v>
      </c>
      <c r="C519" s="125" t="s">
        <v>636</v>
      </c>
      <c r="D519" s="115">
        <f>I519*$D$511</f>
        <v>1.155475113122172E-3</v>
      </c>
      <c r="E519" s="109"/>
      <c r="F519" s="95"/>
      <c r="G519" s="99"/>
      <c r="H519" s="95"/>
      <c r="I519" s="102">
        <v>0.02</v>
      </c>
      <c r="J519" s="95"/>
      <c r="K519" s="100"/>
      <c r="L519" s="88">
        <f t="shared" si="32"/>
        <v>1155475.113122172</v>
      </c>
    </row>
    <row r="520" spans="1:12" ht="30" hidden="1" customHeight="1" outlineLevel="4" x14ac:dyDescent="0.2">
      <c r="A520">
        <v>509</v>
      </c>
      <c r="B520" s="137" t="s">
        <v>758</v>
      </c>
      <c r="C520" s="125" t="s">
        <v>577</v>
      </c>
      <c r="D520" s="115">
        <f t="shared" ref="D520:D560" si="34">I520*$D$511</f>
        <v>3.4664253393665158E-3</v>
      </c>
      <c r="E520" s="109"/>
      <c r="F520" s="95"/>
      <c r="G520" s="99"/>
      <c r="H520" s="95"/>
      <c r="I520" s="102">
        <f>I461</f>
        <v>0.06</v>
      </c>
      <c r="J520" s="95"/>
      <c r="K520" s="100"/>
      <c r="L520" s="88">
        <f t="shared" si="32"/>
        <v>3466425.3393665156</v>
      </c>
    </row>
    <row r="521" spans="1:12" ht="30" hidden="1" customHeight="1" outlineLevel="5" x14ac:dyDescent="0.2">
      <c r="A521">
        <v>510</v>
      </c>
      <c r="B521" s="138" t="s">
        <v>759</v>
      </c>
      <c r="C521" s="126" t="s">
        <v>579</v>
      </c>
      <c r="D521" s="116">
        <f>J521*D520</f>
        <v>1.2132488687782805E-3</v>
      </c>
      <c r="E521" s="109"/>
      <c r="F521" s="95"/>
      <c r="G521" s="99"/>
      <c r="H521" s="95"/>
      <c r="I521" s="99"/>
      <c r="J521" s="104">
        <v>0.35</v>
      </c>
      <c r="K521" s="100"/>
      <c r="L521" s="88">
        <f t="shared" si="32"/>
        <v>1213248.8687782804</v>
      </c>
    </row>
    <row r="522" spans="1:12" ht="30" hidden="1" customHeight="1" outlineLevel="5" x14ac:dyDescent="0.2">
      <c r="A522">
        <v>511</v>
      </c>
      <c r="B522" s="138" t="s">
        <v>760</v>
      </c>
      <c r="C522" s="126" t="s">
        <v>581</v>
      </c>
      <c r="D522" s="116">
        <f>J522*D520</f>
        <v>2.2531764705882354E-3</v>
      </c>
      <c r="E522" s="109"/>
      <c r="F522" s="95"/>
      <c r="G522" s="99"/>
      <c r="H522" s="95"/>
      <c r="I522" s="99"/>
      <c r="J522" s="104">
        <v>0.65</v>
      </c>
      <c r="K522" s="100"/>
      <c r="L522" s="88">
        <f t="shared" si="32"/>
        <v>2253176.4705882357</v>
      </c>
    </row>
    <row r="523" spans="1:12" ht="30" hidden="1" customHeight="1" outlineLevel="4" x14ac:dyDescent="0.2">
      <c r="A523">
        <v>512</v>
      </c>
      <c r="B523" s="137" t="s">
        <v>761</v>
      </c>
      <c r="C523" s="125" t="s">
        <v>583</v>
      </c>
      <c r="D523" s="115">
        <f t="shared" si="34"/>
        <v>1.7332126696832581E-2</v>
      </c>
      <c r="E523" s="109"/>
      <c r="F523" s="95"/>
      <c r="G523" s="99"/>
      <c r="H523" s="95"/>
      <c r="I523" s="102">
        <f>I464</f>
        <v>0.3</v>
      </c>
      <c r="J523" s="95"/>
      <c r="K523" s="100"/>
      <c r="L523" s="88">
        <f t="shared" si="32"/>
        <v>17332126.696832582</v>
      </c>
    </row>
    <row r="524" spans="1:12" ht="30" hidden="1" customHeight="1" outlineLevel="5" x14ac:dyDescent="0.2">
      <c r="A524">
        <v>513</v>
      </c>
      <c r="B524" s="138" t="s">
        <v>762</v>
      </c>
      <c r="C524" s="126" t="s">
        <v>579</v>
      </c>
      <c r="D524" s="116">
        <f>J524*D523</f>
        <v>6.0662443438914034E-3</v>
      </c>
      <c r="E524" s="109"/>
      <c r="F524" s="95"/>
      <c r="G524" s="99"/>
      <c r="H524" s="95"/>
      <c r="I524" s="99"/>
      <c r="J524" s="104">
        <v>0.35</v>
      </c>
      <c r="K524" s="100"/>
      <c r="L524" s="88">
        <f t="shared" si="32"/>
        <v>6066244.3438914036</v>
      </c>
    </row>
    <row r="525" spans="1:12" ht="30" hidden="1" customHeight="1" outlineLevel="5" x14ac:dyDescent="0.2">
      <c r="A525">
        <v>514</v>
      </c>
      <c r="B525" s="138" t="s">
        <v>763</v>
      </c>
      <c r="C525" s="126" t="s">
        <v>581</v>
      </c>
      <c r="D525" s="116">
        <f>J525*D523</f>
        <v>1.1265882352941178E-2</v>
      </c>
      <c r="E525" s="109"/>
      <c r="F525" s="95"/>
      <c r="G525" s="99"/>
      <c r="H525" s="95"/>
      <c r="I525" s="99"/>
      <c r="J525" s="104">
        <v>0.65</v>
      </c>
      <c r="K525" s="100"/>
      <c r="L525" s="88">
        <f t="shared" si="32"/>
        <v>11265882.352941178</v>
      </c>
    </row>
    <row r="526" spans="1:12" ht="30" hidden="1" customHeight="1" outlineLevel="4" x14ac:dyDescent="0.2">
      <c r="A526">
        <v>515</v>
      </c>
      <c r="B526" s="137" t="s">
        <v>764</v>
      </c>
      <c r="C526" s="125" t="s">
        <v>587</v>
      </c>
      <c r="D526" s="115">
        <f t="shared" si="34"/>
        <v>6.9328506787330315E-3</v>
      </c>
      <c r="E526" s="109"/>
      <c r="F526" s="99"/>
      <c r="G526" s="99"/>
      <c r="H526" s="95"/>
      <c r="I526" s="102">
        <f>I467</f>
        <v>0.12</v>
      </c>
      <c r="J526" s="95"/>
      <c r="K526" s="100"/>
      <c r="L526" s="88">
        <f t="shared" si="32"/>
        <v>6932850.6787330313</v>
      </c>
    </row>
    <row r="527" spans="1:12" ht="30" hidden="1" customHeight="1" outlineLevel="5" x14ac:dyDescent="0.2">
      <c r="A527">
        <v>516</v>
      </c>
      <c r="B527" s="138" t="s">
        <v>765</v>
      </c>
      <c r="C527" s="126" t="s">
        <v>579</v>
      </c>
      <c r="D527" s="116">
        <f>J527*D526</f>
        <v>2.4264977375565611E-3</v>
      </c>
      <c r="E527" s="109"/>
      <c r="F527" s="99"/>
      <c r="G527" s="99"/>
      <c r="H527" s="95"/>
      <c r="I527" s="99"/>
      <c r="J527" s="104">
        <v>0.35</v>
      </c>
      <c r="K527" s="100"/>
      <c r="L527" s="88">
        <f t="shared" si="32"/>
        <v>2426497.7375565609</v>
      </c>
    </row>
    <row r="528" spans="1:12" ht="30" hidden="1" customHeight="1" outlineLevel="5" x14ac:dyDescent="0.2">
      <c r="A528">
        <v>517</v>
      </c>
      <c r="B528" s="138" t="s">
        <v>766</v>
      </c>
      <c r="C528" s="126" t="s">
        <v>581</v>
      </c>
      <c r="D528" s="116">
        <f>J528*D526</f>
        <v>4.5063529411764709E-3</v>
      </c>
      <c r="E528" s="109"/>
      <c r="F528" s="99"/>
      <c r="G528" s="99"/>
      <c r="H528" s="95"/>
      <c r="I528" s="99"/>
      <c r="J528" s="104">
        <v>0.65</v>
      </c>
      <c r="K528" s="100"/>
      <c r="L528" s="88">
        <f t="shared" si="32"/>
        <v>4506352.9411764713</v>
      </c>
    </row>
    <row r="529" spans="1:12" ht="30" hidden="1" customHeight="1" outlineLevel="4" x14ac:dyDescent="0.2">
      <c r="A529">
        <v>518</v>
      </c>
      <c r="B529" s="137" t="s">
        <v>767</v>
      </c>
      <c r="C529" s="125" t="s">
        <v>591</v>
      </c>
      <c r="D529" s="115">
        <f t="shared" si="34"/>
        <v>2.8886877828054303E-3</v>
      </c>
      <c r="E529" s="109"/>
      <c r="F529" s="99"/>
      <c r="G529" s="99"/>
      <c r="H529" s="95"/>
      <c r="I529" s="102">
        <f>I470</f>
        <v>0.05</v>
      </c>
      <c r="J529" s="95"/>
      <c r="K529" s="100"/>
      <c r="L529" s="88">
        <f t="shared" si="32"/>
        <v>2888687.7828054302</v>
      </c>
    </row>
    <row r="530" spans="1:12" ht="30" hidden="1" customHeight="1" outlineLevel="5" x14ac:dyDescent="0.2">
      <c r="A530">
        <v>519</v>
      </c>
      <c r="B530" s="138" t="s">
        <v>768</v>
      </c>
      <c r="C530" s="126" t="s">
        <v>579</v>
      </c>
      <c r="D530" s="116">
        <f>J530*D529</f>
        <v>1.0110407239819006E-3</v>
      </c>
      <c r="E530" s="109"/>
      <c r="F530" s="99"/>
      <c r="G530" s="99"/>
      <c r="H530" s="95"/>
      <c r="I530" s="99"/>
      <c r="J530" s="104">
        <v>0.35</v>
      </c>
      <c r="K530" s="100"/>
      <c r="L530" s="88">
        <f t="shared" si="32"/>
        <v>1011040.7239819006</v>
      </c>
    </row>
    <row r="531" spans="1:12" ht="30" hidden="1" customHeight="1" outlineLevel="5" x14ac:dyDescent="0.2">
      <c r="A531">
        <v>520</v>
      </c>
      <c r="B531" s="138" t="s">
        <v>769</v>
      </c>
      <c r="C531" s="126" t="s">
        <v>581</v>
      </c>
      <c r="D531" s="116">
        <f>J531*D529</f>
        <v>1.8776470588235297E-3</v>
      </c>
      <c r="E531" s="109"/>
      <c r="F531" s="99"/>
      <c r="G531" s="99"/>
      <c r="H531" s="95"/>
      <c r="I531" s="99"/>
      <c r="J531" s="104">
        <v>0.65</v>
      </c>
      <c r="K531" s="100"/>
      <c r="L531" s="88">
        <f t="shared" si="32"/>
        <v>1877647.0588235296</v>
      </c>
    </row>
    <row r="532" spans="1:12" ht="30" hidden="1" customHeight="1" outlineLevel="4" x14ac:dyDescent="0.2">
      <c r="A532">
        <v>521</v>
      </c>
      <c r="B532" s="137" t="s">
        <v>770</v>
      </c>
      <c r="C532" s="125" t="s">
        <v>595</v>
      </c>
      <c r="D532" s="115">
        <f t="shared" si="34"/>
        <v>3.4664253393665158E-3</v>
      </c>
      <c r="E532" s="109"/>
      <c r="F532" s="99"/>
      <c r="G532" s="99"/>
      <c r="H532" s="95"/>
      <c r="I532" s="102">
        <f>I473</f>
        <v>0.06</v>
      </c>
      <c r="J532" s="95"/>
      <c r="K532" s="100"/>
      <c r="L532" s="88">
        <f t="shared" si="32"/>
        <v>3466425.3393665156</v>
      </c>
    </row>
    <row r="533" spans="1:12" ht="30" hidden="1" customHeight="1" outlineLevel="5" x14ac:dyDescent="0.2">
      <c r="A533">
        <v>522</v>
      </c>
      <c r="B533" s="138" t="s">
        <v>771</v>
      </c>
      <c r="C533" s="126" t="s">
        <v>579</v>
      </c>
      <c r="D533" s="116">
        <f>J533*D532</f>
        <v>1.2132488687782805E-3</v>
      </c>
      <c r="E533" s="109"/>
      <c r="F533" s="99"/>
      <c r="G533" s="99"/>
      <c r="H533" s="95"/>
      <c r="I533" s="99"/>
      <c r="J533" s="104">
        <v>0.35</v>
      </c>
      <c r="K533" s="100"/>
      <c r="L533" s="88">
        <f t="shared" si="32"/>
        <v>1213248.8687782804</v>
      </c>
    </row>
    <row r="534" spans="1:12" ht="30" hidden="1" customHeight="1" outlineLevel="5" x14ac:dyDescent="0.2">
      <c r="A534">
        <v>523</v>
      </c>
      <c r="B534" s="138" t="s">
        <v>772</v>
      </c>
      <c r="C534" s="126" t="s">
        <v>581</v>
      </c>
      <c r="D534" s="116">
        <f>J534*D532</f>
        <v>2.2531764705882354E-3</v>
      </c>
      <c r="E534" s="109"/>
      <c r="F534" s="99"/>
      <c r="G534" s="99"/>
      <c r="H534" s="95"/>
      <c r="I534" s="99"/>
      <c r="J534" s="104">
        <v>0.65</v>
      </c>
      <c r="K534" s="100"/>
      <c r="L534" s="88">
        <f t="shared" si="32"/>
        <v>2253176.4705882357</v>
      </c>
    </row>
    <row r="535" spans="1:12" ht="30" hidden="1" customHeight="1" outlineLevel="4" x14ac:dyDescent="0.2">
      <c r="A535">
        <v>524</v>
      </c>
      <c r="B535" s="137" t="s">
        <v>773</v>
      </c>
      <c r="C535" s="125" t="s">
        <v>599</v>
      </c>
      <c r="D535" s="115">
        <f t="shared" si="34"/>
        <v>1.155475113122172E-3</v>
      </c>
      <c r="E535" s="109"/>
      <c r="F535" s="99"/>
      <c r="G535" s="99"/>
      <c r="H535" s="95"/>
      <c r="I535" s="102">
        <f>I476</f>
        <v>0.02</v>
      </c>
      <c r="J535" s="95"/>
      <c r="K535" s="100"/>
      <c r="L535" s="88">
        <f t="shared" si="32"/>
        <v>1155475.113122172</v>
      </c>
    </row>
    <row r="536" spans="1:12" ht="30" hidden="1" customHeight="1" outlineLevel="5" x14ac:dyDescent="0.2">
      <c r="A536">
        <v>525</v>
      </c>
      <c r="B536" s="138" t="s">
        <v>774</v>
      </c>
      <c r="C536" s="126" t="s">
        <v>601</v>
      </c>
      <c r="D536" s="116">
        <f>J536*D535</f>
        <v>2.88868778280543E-4</v>
      </c>
      <c r="E536" s="109"/>
      <c r="F536" s="99"/>
      <c r="G536" s="99"/>
      <c r="H536" s="95"/>
      <c r="I536" s="99"/>
      <c r="J536" s="104">
        <v>0.25</v>
      </c>
      <c r="K536" s="100"/>
      <c r="L536" s="88">
        <f t="shared" si="32"/>
        <v>288868.77828054299</v>
      </c>
    </row>
    <row r="537" spans="1:12" ht="30" hidden="1" customHeight="1" outlineLevel="5" x14ac:dyDescent="0.2">
      <c r="A537">
        <v>526</v>
      </c>
      <c r="B537" s="138" t="s">
        <v>775</v>
      </c>
      <c r="C537" s="126" t="s">
        <v>579</v>
      </c>
      <c r="D537" s="116">
        <f>J537*D535</f>
        <v>3.466425339366516E-4</v>
      </c>
      <c r="E537" s="109"/>
      <c r="F537" s="99"/>
      <c r="G537" s="99"/>
      <c r="H537" s="95"/>
      <c r="I537" s="99"/>
      <c r="J537" s="104">
        <v>0.3</v>
      </c>
      <c r="K537" s="100"/>
      <c r="L537" s="88">
        <f t="shared" si="32"/>
        <v>346642.5339366516</v>
      </c>
    </row>
    <row r="538" spans="1:12" ht="30" hidden="1" customHeight="1" outlineLevel="5" x14ac:dyDescent="0.2">
      <c r="A538">
        <v>527</v>
      </c>
      <c r="B538" s="138" t="s">
        <v>776</v>
      </c>
      <c r="C538" s="126" t="s">
        <v>581</v>
      </c>
      <c r="D538" s="116">
        <f>J538*D535</f>
        <v>5.1996380090497745E-4</v>
      </c>
      <c r="E538" s="109"/>
      <c r="F538" s="99"/>
      <c r="G538" s="99"/>
      <c r="H538" s="95"/>
      <c r="I538" s="99"/>
      <c r="J538" s="104">
        <v>0.45</v>
      </c>
      <c r="K538" s="100"/>
      <c r="L538" s="88">
        <f t="shared" si="32"/>
        <v>519963.80090497743</v>
      </c>
    </row>
    <row r="539" spans="1:12" ht="30" hidden="1" customHeight="1" outlineLevel="4" x14ac:dyDescent="0.2">
      <c r="A539">
        <v>528</v>
      </c>
      <c r="B539" s="137" t="s">
        <v>777</v>
      </c>
      <c r="C539" s="125" t="s">
        <v>605</v>
      </c>
      <c r="D539" s="115">
        <f t="shared" si="34"/>
        <v>1.155475113122172E-3</v>
      </c>
      <c r="E539" s="109"/>
      <c r="F539" s="99"/>
      <c r="G539" s="99"/>
      <c r="H539" s="95"/>
      <c r="I539" s="102">
        <f>I480</f>
        <v>0.02</v>
      </c>
      <c r="J539" s="95"/>
      <c r="K539" s="100"/>
      <c r="L539" s="88">
        <f t="shared" si="32"/>
        <v>1155475.113122172</v>
      </c>
    </row>
    <row r="540" spans="1:12" ht="30" hidden="1" customHeight="1" outlineLevel="5" x14ac:dyDescent="0.2">
      <c r="A540">
        <v>529</v>
      </c>
      <c r="B540" s="138" t="s">
        <v>778</v>
      </c>
      <c r="C540" s="126" t="s">
        <v>601</v>
      </c>
      <c r="D540" s="116">
        <f>J540*D539</f>
        <v>2.88868778280543E-4</v>
      </c>
      <c r="E540" s="109"/>
      <c r="F540" s="99"/>
      <c r="G540" s="99"/>
      <c r="H540" s="95"/>
      <c r="I540" s="99"/>
      <c r="J540" s="104">
        <v>0.25</v>
      </c>
      <c r="K540" s="100"/>
      <c r="L540" s="88">
        <f t="shared" si="32"/>
        <v>288868.77828054299</v>
      </c>
    </row>
    <row r="541" spans="1:12" ht="30" hidden="1" customHeight="1" outlineLevel="5" x14ac:dyDescent="0.2">
      <c r="A541">
        <v>530</v>
      </c>
      <c r="B541" s="138" t="s">
        <v>779</v>
      </c>
      <c r="C541" s="126" t="s">
        <v>579</v>
      </c>
      <c r="D541" s="116">
        <f>J541*D539</f>
        <v>3.466425339366516E-4</v>
      </c>
      <c r="E541" s="109"/>
      <c r="F541" s="99"/>
      <c r="G541" s="99"/>
      <c r="H541" s="95"/>
      <c r="I541" s="99"/>
      <c r="J541" s="104">
        <v>0.3</v>
      </c>
      <c r="K541" s="100"/>
      <c r="L541" s="88">
        <f t="shared" si="32"/>
        <v>346642.5339366516</v>
      </c>
    </row>
    <row r="542" spans="1:12" ht="30" hidden="1" customHeight="1" outlineLevel="5" x14ac:dyDescent="0.2">
      <c r="A542">
        <v>531</v>
      </c>
      <c r="B542" s="138" t="s">
        <v>780</v>
      </c>
      <c r="C542" s="126" t="s">
        <v>581</v>
      </c>
      <c r="D542" s="116">
        <f>J542*D539</f>
        <v>5.1996380090497745E-4</v>
      </c>
      <c r="E542" s="109"/>
      <c r="F542" s="99"/>
      <c r="G542" s="99"/>
      <c r="H542" s="95"/>
      <c r="I542" s="99"/>
      <c r="J542" s="104">
        <v>0.45</v>
      </c>
      <c r="K542" s="100"/>
      <c r="L542" s="88">
        <f t="shared" si="32"/>
        <v>519963.80090497743</v>
      </c>
    </row>
    <row r="543" spans="1:12" ht="30" hidden="1" customHeight="1" outlineLevel="4" x14ac:dyDescent="0.2">
      <c r="A543">
        <v>532</v>
      </c>
      <c r="B543" s="137" t="s">
        <v>781</v>
      </c>
      <c r="C543" s="125" t="s">
        <v>610</v>
      </c>
      <c r="D543" s="115">
        <f t="shared" si="34"/>
        <v>1.155475113122172E-3</v>
      </c>
      <c r="E543" s="109"/>
      <c r="F543" s="99"/>
      <c r="G543" s="99"/>
      <c r="H543" s="95"/>
      <c r="I543" s="102">
        <f>I484</f>
        <v>0.02</v>
      </c>
      <c r="J543" s="95"/>
      <c r="K543" s="100"/>
      <c r="L543" s="88">
        <f t="shared" si="32"/>
        <v>1155475.113122172</v>
      </c>
    </row>
    <row r="544" spans="1:12" ht="30" hidden="1" customHeight="1" outlineLevel="5" x14ac:dyDescent="0.2">
      <c r="A544">
        <v>533</v>
      </c>
      <c r="B544" s="138" t="s">
        <v>782</v>
      </c>
      <c r="C544" s="126" t="s">
        <v>601</v>
      </c>
      <c r="D544" s="116">
        <f>J544*D543</f>
        <v>2.88868778280543E-4</v>
      </c>
      <c r="E544" s="109"/>
      <c r="F544" s="99"/>
      <c r="G544" s="99"/>
      <c r="H544" s="95"/>
      <c r="I544" s="99"/>
      <c r="J544" s="104">
        <v>0.25</v>
      </c>
      <c r="K544" s="100"/>
      <c r="L544" s="88">
        <f t="shared" si="32"/>
        <v>288868.77828054299</v>
      </c>
    </row>
    <row r="545" spans="1:12" ht="30" hidden="1" customHeight="1" outlineLevel="5" x14ac:dyDescent="0.2">
      <c r="A545">
        <v>534</v>
      </c>
      <c r="B545" s="138" t="s">
        <v>783</v>
      </c>
      <c r="C545" s="126" t="s">
        <v>579</v>
      </c>
      <c r="D545" s="116">
        <f>J545*D543</f>
        <v>3.466425339366516E-4</v>
      </c>
      <c r="E545" s="109"/>
      <c r="F545" s="99"/>
      <c r="G545" s="99"/>
      <c r="H545" s="95"/>
      <c r="I545" s="99"/>
      <c r="J545" s="104">
        <v>0.3</v>
      </c>
      <c r="K545" s="100"/>
      <c r="L545" s="88">
        <f t="shared" si="32"/>
        <v>346642.5339366516</v>
      </c>
    </row>
    <row r="546" spans="1:12" ht="30" hidden="1" customHeight="1" outlineLevel="5" x14ac:dyDescent="0.2">
      <c r="A546">
        <v>535</v>
      </c>
      <c r="B546" s="138" t="s">
        <v>784</v>
      </c>
      <c r="C546" s="126" t="s">
        <v>581</v>
      </c>
      <c r="D546" s="116">
        <f>J546*D543</f>
        <v>5.1996380090497745E-4</v>
      </c>
      <c r="E546" s="109"/>
      <c r="F546" s="99"/>
      <c r="G546" s="99"/>
      <c r="H546" s="95"/>
      <c r="I546" s="99"/>
      <c r="J546" s="104">
        <v>0.45</v>
      </c>
      <c r="K546" s="100"/>
      <c r="L546" s="88">
        <f t="shared" si="32"/>
        <v>519963.80090497743</v>
      </c>
    </row>
    <row r="547" spans="1:12" ht="30" hidden="1" customHeight="1" outlineLevel="4" x14ac:dyDescent="0.2">
      <c r="A547">
        <v>536</v>
      </c>
      <c r="B547" s="137" t="s">
        <v>785</v>
      </c>
      <c r="C547" s="125" t="s">
        <v>614</v>
      </c>
      <c r="D547" s="115">
        <f t="shared" si="34"/>
        <v>1.155475113122172E-3</v>
      </c>
      <c r="E547" s="109"/>
      <c r="F547" s="99"/>
      <c r="G547" s="99"/>
      <c r="H547" s="95"/>
      <c r="I547" s="102">
        <f>I488</f>
        <v>0.02</v>
      </c>
      <c r="J547" s="95"/>
      <c r="K547" s="100"/>
      <c r="L547" s="88">
        <f t="shared" si="32"/>
        <v>1155475.113122172</v>
      </c>
    </row>
    <row r="548" spans="1:12" ht="30" hidden="1" customHeight="1" outlineLevel="5" x14ac:dyDescent="0.2">
      <c r="A548">
        <v>537</v>
      </c>
      <c r="B548" s="138" t="s">
        <v>786</v>
      </c>
      <c r="C548" s="126" t="s">
        <v>601</v>
      </c>
      <c r="D548" s="116">
        <f>J548*D547</f>
        <v>2.88868778280543E-4</v>
      </c>
      <c r="E548" s="109"/>
      <c r="F548" s="99"/>
      <c r="G548" s="99"/>
      <c r="H548" s="95"/>
      <c r="I548" s="99"/>
      <c r="J548" s="104">
        <v>0.25</v>
      </c>
      <c r="K548" s="100"/>
      <c r="L548" s="88">
        <f t="shared" si="32"/>
        <v>288868.77828054299</v>
      </c>
    </row>
    <row r="549" spans="1:12" ht="30" hidden="1" customHeight="1" outlineLevel="5" x14ac:dyDescent="0.2">
      <c r="A549">
        <v>538</v>
      </c>
      <c r="B549" s="138" t="s">
        <v>787</v>
      </c>
      <c r="C549" s="126" t="s">
        <v>579</v>
      </c>
      <c r="D549" s="116">
        <f>J549*D547</f>
        <v>3.466425339366516E-4</v>
      </c>
      <c r="E549" s="109"/>
      <c r="F549" s="99"/>
      <c r="G549" s="99"/>
      <c r="H549" s="95"/>
      <c r="I549" s="99"/>
      <c r="J549" s="104">
        <v>0.3</v>
      </c>
      <c r="K549" s="100"/>
      <c r="L549" s="88">
        <f t="shared" si="32"/>
        <v>346642.5339366516</v>
      </c>
    </row>
    <row r="550" spans="1:12" ht="30" hidden="1" customHeight="1" outlineLevel="5" x14ac:dyDescent="0.2">
      <c r="A550">
        <v>539</v>
      </c>
      <c r="B550" s="138" t="s">
        <v>925</v>
      </c>
      <c r="C550" s="126" t="s">
        <v>581</v>
      </c>
      <c r="D550" s="116">
        <f>J550*D547</f>
        <v>5.1996380090497745E-4</v>
      </c>
      <c r="E550" s="109"/>
      <c r="F550" s="99"/>
      <c r="G550" s="99"/>
      <c r="H550" s="95"/>
      <c r="I550" s="99"/>
      <c r="J550" s="104">
        <v>0.45</v>
      </c>
      <c r="K550" s="100"/>
      <c r="L550" s="88">
        <f t="shared" si="32"/>
        <v>519963.80090497743</v>
      </c>
    </row>
    <row r="551" spans="1:12" ht="30" hidden="1" customHeight="1" outlineLevel="4" x14ac:dyDescent="0.2">
      <c r="A551">
        <v>540</v>
      </c>
      <c r="B551" s="137" t="s">
        <v>788</v>
      </c>
      <c r="C551" s="125" t="s">
        <v>618</v>
      </c>
      <c r="D551" s="115">
        <f t="shared" si="34"/>
        <v>5.7773755656108606E-3</v>
      </c>
      <c r="E551" s="109"/>
      <c r="F551" s="99"/>
      <c r="G551" s="99"/>
      <c r="H551" s="95"/>
      <c r="I551" s="102">
        <f>I492</f>
        <v>0.1</v>
      </c>
      <c r="J551" s="95"/>
      <c r="K551" s="100"/>
      <c r="L551" s="88">
        <f t="shared" si="32"/>
        <v>5777375.5656108605</v>
      </c>
    </row>
    <row r="552" spans="1:12" ht="30" hidden="1" customHeight="1" outlineLevel="5" x14ac:dyDescent="0.2">
      <c r="A552">
        <v>541</v>
      </c>
      <c r="B552" s="138" t="s">
        <v>789</v>
      </c>
      <c r="C552" s="126" t="s">
        <v>579</v>
      </c>
      <c r="D552" s="116">
        <f>J552*D551</f>
        <v>2.0220814479638013E-3</v>
      </c>
      <c r="E552" s="109"/>
      <c r="F552" s="99"/>
      <c r="G552" s="99"/>
      <c r="H552" s="95"/>
      <c r="I552" s="99"/>
      <c r="J552" s="104">
        <v>0.35</v>
      </c>
      <c r="K552" s="100"/>
      <c r="L552" s="88">
        <f t="shared" si="32"/>
        <v>2022081.4479638012</v>
      </c>
    </row>
    <row r="553" spans="1:12" ht="30" hidden="1" customHeight="1" outlineLevel="5" x14ac:dyDescent="0.2">
      <c r="A553">
        <v>542</v>
      </c>
      <c r="B553" s="138" t="s">
        <v>790</v>
      </c>
      <c r="C553" s="126" t="s">
        <v>581</v>
      </c>
      <c r="D553" s="116">
        <f>J553*D551</f>
        <v>3.7552941176470594E-3</v>
      </c>
      <c r="E553" s="109"/>
      <c r="F553" s="99"/>
      <c r="G553" s="99"/>
      <c r="H553" s="95"/>
      <c r="I553" s="99"/>
      <c r="J553" s="104">
        <v>0.65</v>
      </c>
      <c r="K553" s="100"/>
      <c r="L553" s="88">
        <f t="shared" si="32"/>
        <v>3755294.1176470593</v>
      </c>
    </row>
    <row r="554" spans="1:12" ht="30" hidden="1" customHeight="1" outlineLevel="4" x14ac:dyDescent="0.2">
      <c r="A554">
        <v>543</v>
      </c>
      <c r="B554" s="137" t="s">
        <v>791</v>
      </c>
      <c r="C554" s="125" t="s">
        <v>622</v>
      </c>
      <c r="D554" s="115">
        <f t="shared" si="34"/>
        <v>5.77737556561086E-4</v>
      </c>
      <c r="E554" s="109"/>
      <c r="F554" s="99"/>
      <c r="G554" s="99"/>
      <c r="H554" s="95"/>
      <c r="I554" s="102">
        <f>I495</f>
        <v>0.01</v>
      </c>
      <c r="J554" s="95"/>
      <c r="K554" s="100"/>
      <c r="L554" s="88">
        <f t="shared" si="32"/>
        <v>577737.55656108598</v>
      </c>
    </row>
    <row r="555" spans="1:12" ht="30" hidden="1" customHeight="1" outlineLevel="5" x14ac:dyDescent="0.2">
      <c r="A555">
        <v>544</v>
      </c>
      <c r="B555" s="138" t="s">
        <v>792</v>
      </c>
      <c r="C555" s="126" t="s">
        <v>579</v>
      </c>
      <c r="D555" s="116">
        <f>J555*D554</f>
        <v>2.022081447963801E-4</v>
      </c>
      <c r="E555" s="109"/>
      <c r="F555" s="99"/>
      <c r="G555" s="99"/>
      <c r="H555" s="95"/>
      <c r="I555" s="99"/>
      <c r="J555" s="104">
        <v>0.35</v>
      </c>
      <c r="K555" s="100"/>
      <c r="L555" s="88">
        <f t="shared" si="32"/>
        <v>202208.1447963801</v>
      </c>
    </row>
    <row r="556" spans="1:12" ht="30" hidden="1" customHeight="1" outlineLevel="5" x14ac:dyDescent="0.2">
      <c r="A556">
        <v>545</v>
      </c>
      <c r="B556" s="138" t="s">
        <v>793</v>
      </c>
      <c r="C556" s="126" t="s">
        <v>581</v>
      </c>
      <c r="D556" s="116">
        <f>J556*D554</f>
        <v>3.7552941176470593E-4</v>
      </c>
      <c r="E556" s="109"/>
      <c r="F556" s="99"/>
      <c r="G556" s="99"/>
      <c r="H556" s="95"/>
      <c r="I556" s="99"/>
      <c r="J556" s="104">
        <v>0.65</v>
      </c>
      <c r="K556" s="100"/>
      <c r="L556" s="88">
        <f t="shared" si="32"/>
        <v>375529.4117647059</v>
      </c>
    </row>
    <row r="557" spans="1:12" ht="30" hidden="1" customHeight="1" outlineLevel="4" x14ac:dyDescent="0.2">
      <c r="A557">
        <v>546</v>
      </c>
      <c r="B557" s="137" t="s">
        <v>794</v>
      </c>
      <c r="C557" s="125" t="s">
        <v>625</v>
      </c>
      <c r="D557" s="115">
        <f t="shared" si="34"/>
        <v>5.77737556561086E-4</v>
      </c>
      <c r="E557" s="109"/>
      <c r="F557" s="99"/>
      <c r="G557" s="99"/>
      <c r="H557" s="95"/>
      <c r="I557" s="102">
        <f>I498</f>
        <v>0.01</v>
      </c>
      <c r="J557" s="95"/>
      <c r="K557" s="100"/>
      <c r="L557" s="88">
        <f t="shared" si="32"/>
        <v>577737.55656108598</v>
      </c>
    </row>
    <row r="558" spans="1:12" ht="30" hidden="1" customHeight="1" outlineLevel="5" x14ac:dyDescent="0.2">
      <c r="A558">
        <v>547</v>
      </c>
      <c r="B558" s="138" t="s">
        <v>795</v>
      </c>
      <c r="C558" s="126" t="s">
        <v>579</v>
      </c>
      <c r="D558" s="116">
        <f>J558*D557</f>
        <v>2.022081447963801E-4</v>
      </c>
      <c r="E558" s="109"/>
      <c r="F558" s="99"/>
      <c r="G558" s="99"/>
      <c r="H558" s="95"/>
      <c r="I558" s="99"/>
      <c r="J558" s="104">
        <v>0.35</v>
      </c>
      <c r="K558" s="100"/>
      <c r="L558" s="88">
        <f t="shared" ref="L558:L572" si="35">D558*1000000000</f>
        <v>202208.1447963801</v>
      </c>
    </row>
    <row r="559" spans="1:12" ht="30" hidden="1" customHeight="1" outlineLevel="5" x14ac:dyDescent="0.2">
      <c r="A559">
        <v>548</v>
      </c>
      <c r="B559" s="138" t="s">
        <v>796</v>
      </c>
      <c r="C559" s="126" t="s">
        <v>581</v>
      </c>
      <c r="D559" s="116">
        <f>J559*D557</f>
        <v>3.7552941176470593E-4</v>
      </c>
      <c r="E559" s="109"/>
      <c r="F559" s="99"/>
      <c r="G559" s="99"/>
      <c r="H559" s="95"/>
      <c r="I559" s="99"/>
      <c r="J559" s="104">
        <v>0.65</v>
      </c>
      <c r="K559" s="100"/>
      <c r="L559" s="88">
        <f t="shared" si="35"/>
        <v>375529.4117647059</v>
      </c>
    </row>
    <row r="560" spans="1:12" ht="30" hidden="1" customHeight="1" outlineLevel="4" x14ac:dyDescent="0.2">
      <c r="A560">
        <v>549</v>
      </c>
      <c r="B560" s="137" t="s">
        <v>926</v>
      </c>
      <c r="C560" s="125" t="s">
        <v>626</v>
      </c>
      <c r="D560" s="115">
        <f t="shared" si="34"/>
        <v>5.77737556561086E-4</v>
      </c>
      <c r="E560" s="109"/>
      <c r="F560" s="99"/>
      <c r="G560" s="99"/>
      <c r="H560" s="95"/>
      <c r="I560" s="102">
        <f>I501</f>
        <v>0.01</v>
      </c>
      <c r="J560" s="95"/>
      <c r="K560" s="100"/>
      <c r="L560" s="88">
        <f t="shared" si="35"/>
        <v>577737.55656108598</v>
      </c>
    </row>
    <row r="561" spans="1:12" ht="30" hidden="1" customHeight="1" outlineLevel="5" x14ac:dyDescent="0.2">
      <c r="A561">
        <v>550</v>
      </c>
      <c r="B561" s="138" t="s">
        <v>927</v>
      </c>
      <c r="C561" s="126" t="s">
        <v>579</v>
      </c>
      <c r="D561" s="116">
        <f>J561*D560</f>
        <v>2.022081447963801E-4</v>
      </c>
      <c r="E561" s="109"/>
      <c r="F561" s="99"/>
      <c r="G561" s="99"/>
      <c r="H561" s="95"/>
      <c r="I561" s="99"/>
      <c r="J561" s="104">
        <v>0.35</v>
      </c>
      <c r="K561" s="100"/>
      <c r="L561" s="88">
        <f t="shared" si="35"/>
        <v>202208.1447963801</v>
      </c>
    </row>
    <row r="562" spans="1:12" ht="30" hidden="1" customHeight="1" outlineLevel="5" x14ac:dyDescent="0.2">
      <c r="A562">
        <v>551</v>
      </c>
      <c r="B562" s="138" t="s">
        <v>928</v>
      </c>
      <c r="C562" s="126" t="s">
        <v>581</v>
      </c>
      <c r="D562" s="116">
        <f>J562*D560</f>
        <v>3.7552941176470593E-4</v>
      </c>
      <c r="E562" s="109"/>
      <c r="F562" s="99"/>
      <c r="G562" s="99"/>
      <c r="H562" s="95"/>
      <c r="I562" s="99"/>
      <c r="J562" s="104">
        <v>0.65</v>
      </c>
      <c r="K562" s="100"/>
      <c r="L562" s="88">
        <f t="shared" si="35"/>
        <v>375529.4117647059</v>
      </c>
    </row>
    <row r="563" spans="1:12" ht="30" hidden="1" customHeight="1" outlineLevel="3" x14ac:dyDescent="0.2">
      <c r="A563">
        <v>552</v>
      </c>
      <c r="B563" s="136" t="s">
        <v>797</v>
      </c>
      <c r="C563" s="123" t="s">
        <v>628</v>
      </c>
      <c r="D563" s="114">
        <f>H563*$D$509</f>
        <v>3.0407239819004533E-3</v>
      </c>
      <c r="E563" s="109"/>
      <c r="F563" s="99"/>
      <c r="G563" s="99"/>
      <c r="H563" s="101">
        <v>0.05</v>
      </c>
      <c r="I563" s="99"/>
      <c r="J563" s="99"/>
      <c r="K563" s="100"/>
      <c r="L563" s="88">
        <f t="shared" si="35"/>
        <v>3040723.9819004531</v>
      </c>
    </row>
    <row r="564" spans="1:12" ht="30" hidden="1" customHeight="1" outlineLevel="4" x14ac:dyDescent="0.2">
      <c r="A564">
        <v>553</v>
      </c>
      <c r="B564" s="137" t="s">
        <v>798</v>
      </c>
      <c r="C564" s="125" t="s">
        <v>630</v>
      </c>
      <c r="D564" s="115">
        <f>I564*$D$563</f>
        <v>1.5203619909502267E-4</v>
      </c>
      <c r="E564" s="109"/>
      <c r="F564" s="99"/>
      <c r="G564" s="99"/>
      <c r="H564" s="99"/>
      <c r="I564" s="102">
        <f>I446</f>
        <v>0.05</v>
      </c>
      <c r="J564" s="99"/>
      <c r="K564" s="100"/>
      <c r="L564" s="88">
        <f t="shared" si="35"/>
        <v>152036.19909502266</v>
      </c>
    </row>
    <row r="565" spans="1:12" ht="30" hidden="1" customHeight="1" outlineLevel="4" x14ac:dyDescent="0.2">
      <c r="A565">
        <v>554</v>
      </c>
      <c r="B565" s="137" t="s">
        <v>799</v>
      </c>
      <c r="C565" s="125" t="s">
        <v>632</v>
      </c>
      <c r="D565" s="115">
        <f t="shared" ref="D565:D567" si="36">I565*$D$563</f>
        <v>6.0814479638009069E-4</v>
      </c>
      <c r="E565" s="109"/>
      <c r="F565" s="99"/>
      <c r="G565" s="99"/>
      <c r="H565" s="99"/>
      <c r="I565" s="102">
        <f>I447</f>
        <v>0.2</v>
      </c>
      <c r="J565" s="99"/>
      <c r="K565" s="100"/>
      <c r="L565" s="88">
        <f t="shared" si="35"/>
        <v>608144.79638009064</v>
      </c>
    </row>
    <row r="566" spans="1:12" ht="30" hidden="1" customHeight="1" outlineLevel="4" x14ac:dyDescent="0.2">
      <c r="A566">
        <v>555</v>
      </c>
      <c r="B566" s="137" t="s">
        <v>800</v>
      </c>
      <c r="C566" s="125" t="s">
        <v>634</v>
      </c>
      <c r="D566" s="115">
        <f t="shared" si="36"/>
        <v>1.0642533936651587E-3</v>
      </c>
      <c r="E566" s="109"/>
      <c r="F566" s="99"/>
      <c r="G566" s="99"/>
      <c r="H566" s="99"/>
      <c r="I566" s="102">
        <v>0.35</v>
      </c>
      <c r="J566" s="99"/>
      <c r="K566" s="100"/>
      <c r="L566" s="88">
        <f t="shared" si="35"/>
        <v>1064253.3936651587</v>
      </c>
    </row>
    <row r="567" spans="1:12" ht="30" hidden="1" customHeight="1" outlineLevel="4" x14ac:dyDescent="0.2">
      <c r="A567">
        <v>556</v>
      </c>
      <c r="B567" s="137" t="s">
        <v>801</v>
      </c>
      <c r="C567" s="125" t="s">
        <v>636</v>
      </c>
      <c r="D567" s="115">
        <f t="shared" si="36"/>
        <v>1.2162895927601814E-3</v>
      </c>
      <c r="E567" s="109"/>
      <c r="F567" s="99"/>
      <c r="G567" s="99"/>
      <c r="H567" s="99"/>
      <c r="I567" s="102">
        <f>I449</f>
        <v>0.4</v>
      </c>
      <c r="J567" s="99"/>
      <c r="K567" s="100"/>
      <c r="L567" s="88">
        <f t="shared" si="35"/>
        <v>1216289.5927601813</v>
      </c>
    </row>
    <row r="568" spans="1:12" ht="30" customHeight="1" outlineLevel="1" collapsed="1" x14ac:dyDescent="0.2">
      <c r="A568">
        <v>557</v>
      </c>
      <c r="B568" s="134">
        <v>1.9</v>
      </c>
      <c r="C568" s="121" t="s">
        <v>802</v>
      </c>
      <c r="D568" s="112">
        <v>0.01</v>
      </c>
      <c r="E568" s="109"/>
      <c r="F568" s="97">
        <v>0.01</v>
      </c>
      <c r="G568" s="99"/>
      <c r="H568" s="99"/>
      <c r="I568" s="99"/>
      <c r="J568" s="95"/>
      <c r="K568" s="96"/>
      <c r="L568" s="88">
        <f t="shared" si="35"/>
        <v>10000000</v>
      </c>
    </row>
    <row r="569" spans="1:12" ht="30" hidden="1" customHeight="1" outlineLevel="2" x14ac:dyDescent="0.2">
      <c r="A569">
        <v>558</v>
      </c>
      <c r="B569" s="135" t="s">
        <v>803</v>
      </c>
      <c r="C569" s="124" t="s">
        <v>915</v>
      </c>
      <c r="D569" s="113">
        <f>G569*$D$568</f>
        <v>5.4298642533936656E-4</v>
      </c>
      <c r="E569" s="110"/>
      <c r="F569" s="105"/>
      <c r="G569" s="98">
        <f>G77</f>
        <v>5.4298642533936653E-2</v>
      </c>
      <c r="H569" s="99"/>
      <c r="I569" s="99"/>
      <c r="J569" s="105"/>
      <c r="K569" s="106"/>
      <c r="L569" s="88">
        <f t="shared" si="35"/>
        <v>542986.42533936654</v>
      </c>
    </row>
    <row r="570" spans="1:12" ht="30" hidden="1" customHeight="1" outlineLevel="2" x14ac:dyDescent="0.2">
      <c r="A570">
        <v>559</v>
      </c>
      <c r="B570" s="135" t="s">
        <v>804</v>
      </c>
      <c r="C570" s="124" t="s">
        <v>916</v>
      </c>
      <c r="D570" s="113">
        <f t="shared" ref="D570:D572" si="37">G570*$D$568</f>
        <v>7.6923076923076934E-4</v>
      </c>
      <c r="E570" s="110"/>
      <c r="F570" s="105"/>
      <c r="G570" s="98">
        <f>G124</f>
        <v>7.6923076923076927E-2</v>
      </c>
      <c r="H570" s="99"/>
      <c r="I570" s="99"/>
      <c r="J570" s="105"/>
      <c r="K570" s="106"/>
      <c r="L570" s="88">
        <f t="shared" si="35"/>
        <v>769230.76923076937</v>
      </c>
    </row>
    <row r="571" spans="1:12" ht="30" hidden="1" customHeight="1" outlineLevel="2" x14ac:dyDescent="0.2">
      <c r="A571">
        <v>560</v>
      </c>
      <c r="B571" s="135" t="s">
        <v>805</v>
      </c>
      <c r="C571" s="124" t="s">
        <v>917</v>
      </c>
      <c r="D571" s="113">
        <f t="shared" si="37"/>
        <v>4.3438914027149325E-3</v>
      </c>
      <c r="E571" s="110"/>
      <c r="F571" s="105"/>
      <c r="G571" s="98">
        <f>G178</f>
        <v>0.43438914027149322</v>
      </c>
      <c r="H571" s="99"/>
      <c r="I571" s="99"/>
      <c r="J571" s="105"/>
      <c r="K571" s="106"/>
      <c r="L571" s="88">
        <f t="shared" si="35"/>
        <v>4343891.4027149323</v>
      </c>
    </row>
    <row r="572" spans="1:12" ht="30" hidden="1" customHeight="1" outlineLevel="2" x14ac:dyDescent="0.2">
      <c r="A572">
        <v>561</v>
      </c>
      <c r="B572" s="135" t="s">
        <v>806</v>
      </c>
      <c r="C572" s="124" t="s">
        <v>918</v>
      </c>
      <c r="D572" s="113">
        <f t="shared" si="37"/>
        <v>4.3438914027149325E-3</v>
      </c>
      <c r="E572" s="110"/>
      <c r="F572" s="105"/>
      <c r="G572" s="98">
        <f>G236</f>
        <v>0.43438914027149322</v>
      </c>
      <c r="H572" s="99"/>
      <c r="I572" s="99"/>
      <c r="J572" s="105"/>
      <c r="K572" s="106"/>
      <c r="L572" s="88">
        <f t="shared" si="35"/>
        <v>4343891.4027149323</v>
      </c>
    </row>
    <row r="573" spans="1:12" ht="29.25" customHeight="1" x14ac:dyDescent="0.2">
      <c r="A573">
        <v>562</v>
      </c>
      <c r="B573" s="141">
        <v>1.1000000000000001</v>
      </c>
      <c r="C573" s="130" t="s">
        <v>914</v>
      </c>
      <c r="D573" s="131">
        <v>0</v>
      </c>
      <c r="E573" s="143"/>
      <c r="F573" s="143"/>
      <c r="G573" s="144"/>
      <c r="H573" s="144"/>
      <c r="I573" s="144"/>
      <c r="J573" s="143"/>
      <c r="K573" s="145"/>
    </row>
  </sheetData>
  <autoFilter ref="B11:K572" xr:uid="{458688B9-DABC-4807-BD58-1F54AB1A2BBE}"/>
  <mergeCells count="10">
    <mergeCell ref="E10:K10"/>
    <mergeCell ref="D1:K7"/>
    <mergeCell ref="D8:K8"/>
    <mergeCell ref="D9:D11"/>
    <mergeCell ref="B1:B7"/>
    <mergeCell ref="C1:C3"/>
    <mergeCell ref="C4:C6"/>
    <mergeCell ref="C8:C9"/>
    <mergeCell ref="C10:C11"/>
    <mergeCell ref="B10:B11"/>
  </mergeCells>
  <phoneticPr fontId="9" type="noConversion"/>
  <printOptions horizontalCentered="1" verticalCentered="1"/>
  <pageMargins left="0" right="0" top="0" bottom="0" header="0" footer="0"/>
  <pageSetup paperSize="9" scale="64" orientation="landscape" r:id="rId1"/>
  <headerFooter>
    <oddFooter>&amp;L&amp;11&amp;P</oddFooter>
  </headerFooter>
  <rowBreaks count="4" manualBreakCount="4">
    <brk id="110" min="1" max="10" man="1"/>
    <brk id="341" min="1" max="10" man="1"/>
    <brk id="525" min="1" max="10" man="1"/>
    <brk id="550" min="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1D0BB-C766-4CFC-AF3C-E6B53A2FFC24}">
  <sheetPr>
    <outlinePr summaryBelow="0" summaryRight="0"/>
  </sheetPr>
  <dimension ref="A1:L125"/>
  <sheetViews>
    <sheetView view="pageBreakPreview" topLeftCell="A13" zoomScale="98" zoomScaleNormal="100" zoomScaleSheetLayoutView="98" workbookViewId="0">
      <selection activeCell="C17" sqref="C17"/>
    </sheetView>
  </sheetViews>
  <sheetFormatPr defaultRowHeight="12.75" outlineLevelRow="5" x14ac:dyDescent="0.2"/>
  <cols>
    <col min="2" max="2" width="25.5" customWidth="1"/>
    <col min="3" max="3" width="111.5" customWidth="1"/>
    <col min="4" max="4" width="22.6640625" customWidth="1"/>
    <col min="5" max="10" width="10.83203125" customWidth="1"/>
    <col min="11" max="11" width="31" hidden="1" customWidth="1"/>
  </cols>
  <sheetData>
    <row r="1" spans="1:12" ht="30" customHeight="1" x14ac:dyDescent="0.2">
      <c r="B1" s="356"/>
      <c r="C1" s="387" t="s">
        <v>35</v>
      </c>
      <c r="D1" s="372"/>
      <c r="E1" s="373"/>
      <c r="F1" s="373"/>
      <c r="G1" s="373"/>
      <c r="H1" s="373"/>
      <c r="I1" s="373"/>
      <c r="J1" s="374"/>
    </row>
    <row r="2" spans="1:12" ht="30" customHeight="1" x14ac:dyDescent="0.2">
      <c r="B2" s="356"/>
      <c r="C2" s="388"/>
      <c r="D2" s="375"/>
      <c r="E2" s="376"/>
      <c r="F2" s="376"/>
      <c r="G2" s="376"/>
      <c r="H2" s="376"/>
      <c r="I2" s="376"/>
      <c r="J2" s="377"/>
    </row>
    <row r="3" spans="1:12" ht="30" customHeight="1" x14ac:dyDescent="0.2">
      <c r="B3" s="356"/>
      <c r="C3" s="388"/>
      <c r="D3" s="375"/>
      <c r="E3" s="376"/>
      <c r="F3" s="376"/>
      <c r="G3" s="376"/>
      <c r="H3" s="376"/>
      <c r="I3" s="376"/>
      <c r="J3" s="377"/>
    </row>
    <row r="4" spans="1:12" ht="12.75" customHeight="1" x14ac:dyDescent="0.2">
      <c r="B4" s="356"/>
      <c r="C4" s="389" t="s">
        <v>905</v>
      </c>
      <c r="D4" s="375"/>
      <c r="E4" s="376"/>
      <c r="F4" s="376"/>
      <c r="G4" s="376"/>
      <c r="H4" s="376"/>
      <c r="I4" s="376"/>
      <c r="J4" s="377"/>
    </row>
    <row r="5" spans="1:12" ht="12.75" customHeight="1" x14ac:dyDescent="0.2">
      <c r="B5" s="356"/>
      <c r="C5" s="390"/>
      <c r="D5" s="375"/>
      <c r="E5" s="376"/>
      <c r="F5" s="376"/>
      <c r="G5" s="376"/>
      <c r="H5" s="376"/>
      <c r="I5" s="376"/>
      <c r="J5" s="377"/>
    </row>
    <row r="6" spans="1:12" ht="44.25" customHeight="1" x14ac:dyDescent="0.2">
      <c r="B6" s="356"/>
      <c r="C6" s="391"/>
      <c r="D6" s="375"/>
      <c r="E6" s="376"/>
      <c r="F6" s="376"/>
      <c r="G6" s="376"/>
      <c r="H6" s="376"/>
      <c r="I6" s="376"/>
      <c r="J6" s="377"/>
    </row>
    <row r="7" spans="1:12" ht="27" x14ac:dyDescent="0.2">
      <c r="B7" s="356"/>
      <c r="C7" s="128" t="s">
        <v>45</v>
      </c>
      <c r="D7" s="375"/>
      <c r="E7" s="376"/>
      <c r="F7" s="376"/>
      <c r="G7" s="376"/>
      <c r="H7" s="376"/>
      <c r="I7" s="376"/>
      <c r="J7" s="377"/>
    </row>
    <row r="8" spans="1:12" ht="27" customHeight="1" x14ac:dyDescent="0.2">
      <c r="B8" s="129" t="s">
        <v>9</v>
      </c>
      <c r="C8" s="392" t="s">
        <v>903</v>
      </c>
      <c r="D8" s="381" t="s">
        <v>1108</v>
      </c>
      <c r="E8" s="382"/>
      <c r="F8" s="382"/>
      <c r="G8" s="382"/>
      <c r="H8" s="382"/>
      <c r="I8" s="382"/>
      <c r="J8" s="383"/>
    </row>
    <row r="9" spans="1:12" ht="42" customHeight="1" x14ac:dyDescent="0.2">
      <c r="B9" s="132" t="s">
        <v>919</v>
      </c>
      <c r="C9" s="393"/>
      <c r="D9" s="384" t="s">
        <v>82</v>
      </c>
      <c r="E9" s="150"/>
      <c r="F9" s="82"/>
      <c r="G9" s="151"/>
      <c r="H9" s="152"/>
      <c r="I9" s="164"/>
      <c r="J9" s="165"/>
    </row>
    <row r="10" spans="1:12" ht="20.25" customHeight="1" x14ac:dyDescent="0.2">
      <c r="B10" s="398" t="s">
        <v>46</v>
      </c>
      <c r="C10" s="394" t="s">
        <v>250</v>
      </c>
      <c r="D10" s="385"/>
      <c r="E10" s="397" t="s">
        <v>88</v>
      </c>
      <c r="F10" s="370"/>
      <c r="G10" s="370"/>
      <c r="H10" s="370"/>
      <c r="I10" s="370"/>
      <c r="J10" s="371"/>
    </row>
    <row r="11" spans="1:12" ht="69" customHeight="1" x14ac:dyDescent="0.2">
      <c r="B11" s="399"/>
      <c r="C11" s="400"/>
      <c r="D11" s="385"/>
      <c r="E11" s="148" t="s">
        <v>83</v>
      </c>
      <c r="F11" s="133" t="s">
        <v>84</v>
      </c>
      <c r="G11" s="86" t="s">
        <v>85</v>
      </c>
      <c r="H11" s="86" t="s">
        <v>86</v>
      </c>
      <c r="I11" s="86" t="s">
        <v>87</v>
      </c>
      <c r="J11" s="86" t="s">
        <v>807</v>
      </c>
    </row>
    <row r="12" spans="1:12" s="149" customFormat="1" ht="32.25" customHeight="1" x14ac:dyDescent="0.2">
      <c r="A12" s="149">
        <v>1</v>
      </c>
      <c r="B12" s="182">
        <v>1</v>
      </c>
      <c r="C12" s="183" t="s">
        <v>81</v>
      </c>
      <c r="D12" s="180">
        <v>1</v>
      </c>
      <c r="E12" s="153">
        <v>1</v>
      </c>
      <c r="F12" s="153"/>
      <c r="G12" s="166"/>
      <c r="H12" s="166"/>
      <c r="I12" s="153"/>
      <c r="J12" s="154"/>
      <c r="K12" s="157">
        <f>D12*1000000000</f>
        <v>1000000000</v>
      </c>
      <c r="L12" s="149">
        <f>D17*180</f>
        <v>1.8000000000000003</v>
      </c>
    </row>
    <row r="13" spans="1:12" s="149" customFormat="1" ht="32.25" customHeight="1" x14ac:dyDescent="0.2">
      <c r="B13" s="184">
        <v>1.1000000000000001</v>
      </c>
      <c r="C13" s="185" t="s">
        <v>1104</v>
      </c>
      <c r="D13" s="158"/>
      <c r="E13" s="158"/>
      <c r="F13" s="158"/>
      <c r="G13" s="158"/>
      <c r="H13" s="158"/>
      <c r="I13" s="167"/>
      <c r="J13" s="171"/>
      <c r="K13" s="157">
        <f t="shared" ref="K13:K76" si="0">D13*1000000000</f>
        <v>0</v>
      </c>
    </row>
    <row r="14" spans="1:12" s="149" customFormat="1" ht="32.25" customHeight="1" x14ac:dyDescent="0.2">
      <c r="B14" s="184">
        <v>1.2</v>
      </c>
      <c r="C14" s="185" t="s">
        <v>1105</v>
      </c>
      <c r="D14" s="158"/>
      <c r="E14" s="158"/>
      <c r="F14" s="158"/>
      <c r="G14" s="158"/>
      <c r="H14" s="158"/>
      <c r="I14" s="167"/>
      <c r="J14" s="171"/>
      <c r="K14" s="157">
        <f t="shared" si="0"/>
        <v>0</v>
      </c>
    </row>
    <row r="15" spans="1:12" ht="32.25" customHeight="1" outlineLevel="1" x14ac:dyDescent="0.2">
      <c r="A15">
        <v>2</v>
      </c>
      <c r="B15" s="184">
        <v>1.3</v>
      </c>
      <c r="C15" s="186" t="s">
        <v>990</v>
      </c>
      <c r="D15" s="158">
        <f>F15*$D$12</f>
        <v>0</v>
      </c>
      <c r="E15" s="158"/>
      <c r="F15" s="158">
        <v>0</v>
      </c>
      <c r="G15" s="158"/>
      <c r="H15" s="158"/>
      <c r="I15" s="167"/>
      <c r="J15" s="171"/>
      <c r="K15" s="157">
        <f t="shared" si="0"/>
        <v>0</v>
      </c>
    </row>
    <row r="16" spans="1:12" ht="32.25" customHeight="1" outlineLevel="1" x14ac:dyDescent="0.2">
      <c r="A16" s="149">
        <v>3</v>
      </c>
      <c r="B16" s="184">
        <v>1.4</v>
      </c>
      <c r="C16" s="186" t="s">
        <v>93</v>
      </c>
      <c r="D16" s="158">
        <f>F16*$D$12</f>
        <v>0.05</v>
      </c>
      <c r="E16" s="158"/>
      <c r="F16" s="158">
        <v>0.05</v>
      </c>
      <c r="G16" s="158"/>
      <c r="H16" s="158"/>
      <c r="I16" s="167"/>
      <c r="J16" s="171"/>
      <c r="K16" s="157">
        <f t="shared" si="0"/>
        <v>50000000</v>
      </c>
    </row>
    <row r="17" spans="1:11" ht="32.25" customHeight="1" outlineLevel="2" x14ac:dyDescent="0.2">
      <c r="A17" s="149">
        <v>4</v>
      </c>
      <c r="B17" s="187" t="s">
        <v>69</v>
      </c>
      <c r="C17" s="188" t="s">
        <v>935</v>
      </c>
      <c r="D17" s="159">
        <f>G17*$D$16</f>
        <v>1.0000000000000002E-2</v>
      </c>
      <c r="E17" s="159"/>
      <c r="F17" s="159"/>
      <c r="G17" s="159">
        <f>100%/5</f>
        <v>0.2</v>
      </c>
      <c r="H17" s="159"/>
      <c r="I17" s="159"/>
      <c r="J17" s="172"/>
      <c r="K17" s="157">
        <f t="shared" si="0"/>
        <v>10000000.000000002</v>
      </c>
    </row>
    <row r="18" spans="1:11" ht="32.25" customHeight="1" outlineLevel="3" x14ac:dyDescent="0.2">
      <c r="A18" s="149"/>
      <c r="B18" s="189" t="s">
        <v>70</v>
      </c>
      <c r="C18" s="190" t="s">
        <v>994</v>
      </c>
      <c r="D18" s="160">
        <f>H18*$D$17</f>
        <v>5.0000000000000012E-4</v>
      </c>
      <c r="E18" s="160"/>
      <c r="F18" s="160"/>
      <c r="G18" s="160"/>
      <c r="H18" s="160">
        <v>0.05</v>
      </c>
      <c r="I18" s="160"/>
      <c r="J18" s="173"/>
      <c r="K18" s="157">
        <f t="shared" si="0"/>
        <v>500000.00000000012</v>
      </c>
    </row>
    <row r="19" spans="1:11" ht="32.25" customHeight="1" outlineLevel="4" x14ac:dyDescent="0.2">
      <c r="B19" s="191" t="s">
        <v>995</v>
      </c>
      <c r="C19" s="192" t="s">
        <v>996</v>
      </c>
      <c r="D19" s="161">
        <f>I19*$D$18</f>
        <v>7.1428571428571447E-5</v>
      </c>
      <c r="E19" s="161"/>
      <c r="F19" s="161"/>
      <c r="G19" s="161"/>
      <c r="H19" s="161"/>
      <c r="I19" s="161">
        <f>100%/7</f>
        <v>0.14285714285714285</v>
      </c>
      <c r="J19" s="174"/>
      <c r="K19" s="157">
        <f t="shared" si="0"/>
        <v>71428.571428571449</v>
      </c>
    </row>
    <row r="20" spans="1:11" ht="32.25" customHeight="1" outlineLevel="4" x14ac:dyDescent="0.2">
      <c r="B20" s="191" t="s">
        <v>997</v>
      </c>
      <c r="C20" s="192" t="s">
        <v>998</v>
      </c>
      <c r="D20" s="161">
        <f t="shared" ref="D20:D25" si="1">I20*$D$18</f>
        <v>7.1428571428571447E-5</v>
      </c>
      <c r="E20" s="161"/>
      <c r="F20" s="161"/>
      <c r="G20" s="161"/>
      <c r="H20" s="161"/>
      <c r="I20" s="161">
        <f t="shared" ref="I20:I25" si="2">100%/7</f>
        <v>0.14285714285714285</v>
      </c>
      <c r="J20" s="174"/>
      <c r="K20" s="157">
        <f t="shared" si="0"/>
        <v>71428.571428571449</v>
      </c>
    </row>
    <row r="21" spans="1:11" ht="32.25" customHeight="1" outlineLevel="4" x14ac:dyDescent="0.2">
      <c r="B21" s="191" t="s">
        <v>999</v>
      </c>
      <c r="C21" s="192" t="s">
        <v>1000</v>
      </c>
      <c r="D21" s="161">
        <f t="shared" si="1"/>
        <v>7.1428571428571447E-5</v>
      </c>
      <c r="E21" s="161"/>
      <c r="F21" s="161"/>
      <c r="G21" s="161"/>
      <c r="H21" s="161"/>
      <c r="I21" s="161">
        <f t="shared" si="2"/>
        <v>0.14285714285714285</v>
      </c>
      <c r="J21" s="174"/>
      <c r="K21" s="157">
        <f t="shared" si="0"/>
        <v>71428.571428571449</v>
      </c>
    </row>
    <row r="22" spans="1:11" ht="32.25" customHeight="1" outlineLevel="4" x14ac:dyDescent="0.2">
      <c r="B22" s="191" t="s">
        <v>1001</v>
      </c>
      <c r="C22" s="192" t="s">
        <v>1002</v>
      </c>
      <c r="D22" s="161">
        <f t="shared" si="1"/>
        <v>7.1428571428571447E-5</v>
      </c>
      <c r="E22" s="161"/>
      <c r="F22" s="161"/>
      <c r="G22" s="161"/>
      <c r="H22" s="161"/>
      <c r="I22" s="161">
        <f t="shared" si="2"/>
        <v>0.14285714285714285</v>
      </c>
      <c r="J22" s="174"/>
      <c r="K22" s="157">
        <f t="shared" si="0"/>
        <v>71428.571428571449</v>
      </c>
    </row>
    <row r="23" spans="1:11" ht="32.25" customHeight="1" outlineLevel="4" x14ac:dyDescent="0.2">
      <c r="B23" s="191" t="s">
        <v>1003</v>
      </c>
      <c r="C23" s="192" t="s">
        <v>1004</v>
      </c>
      <c r="D23" s="161">
        <f t="shared" si="1"/>
        <v>7.1428571428571447E-5</v>
      </c>
      <c r="E23" s="161"/>
      <c r="F23" s="161"/>
      <c r="G23" s="161"/>
      <c r="H23" s="161"/>
      <c r="I23" s="161">
        <f t="shared" si="2"/>
        <v>0.14285714285714285</v>
      </c>
      <c r="J23" s="174"/>
      <c r="K23" s="157">
        <f t="shared" si="0"/>
        <v>71428.571428571449</v>
      </c>
    </row>
    <row r="24" spans="1:11" ht="32.25" customHeight="1" outlineLevel="4" x14ac:dyDescent="0.2">
      <c r="B24" s="191" t="s">
        <v>1005</v>
      </c>
      <c r="C24" s="192" t="s">
        <v>1006</v>
      </c>
      <c r="D24" s="161">
        <f t="shared" si="1"/>
        <v>7.1428571428571447E-5</v>
      </c>
      <c r="E24" s="161"/>
      <c r="F24" s="161"/>
      <c r="G24" s="161"/>
      <c r="H24" s="161"/>
      <c r="I24" s="161">
        <f t="shared" si="2"/>
        <v>0.14285714285714285</v>
      </c>
      <c r="J24" s="174"/>
      <c r="K24" s="157">
        <f t="shared" si="0"/>
        <v>71428.571428571449</v>
      </c>
    </row>
    <row r="25" spans="1:11" ht="32.25" customHeight="1" outlineLevel="4" x14ac:dyDescent="0.2">
      <c r="B25" s="191" t="s">
        <v>1007</v>
      </c>
      <c r="C25" s="192" t="s">
        <v>1008</v>
      </c>
      <c r="D25" s="161">
        <f t="shared" si="1"/>
        <v>7.1428571428571447E-5</v>
      </c>
      <c r="E25" s="161"/>
      <c r="F25" s="161"/>
      <c r="G25" s="161"/>
      <c r="H25" s="161"/>
      <c r="I25" s="161">
        <f t="shared" si="2"/>
        <v>0.14285714285714285</v>
      </c>
      <c r="J25" s="174"/>
      <c r="K25" s="157">
        <f t="shared" si="0"/>
        <v>71428.571428571449</v>
      </c>
    </row>
    <row r="26" spans="1:11" ht="32.25" customHeight="1" outlineLevel="3" x14ac:dyDescent="0.2">
      <c r="A26" s="149"/>
      <c r="B26" s="189" t="s">
        <v>71</v>
      </c>
      <c r="C26" s="190" t="s">
        <v>1009</v>
      </c>
      <c r="D26" s="160">
        <f>H26*$D$17</f>
        <v>5.0000000000000012E-4</v>
      </c>
      <c r="E26" s="160"/>
      <c r="F26" s="160"/>
      <c r="G26" s="160"/>
      <c r="H26" s="160">
        <v>0.05</v>
      </c>
      <c r="I26" s="160"/>
      <c r="J26" s="173"/>
      <c r="K26" s="157">
        <f t="shared" si="0"/>
        <v>500000.00000000012</v>
      </c>
    </row>
    <row r="27" spans="1:11" ht="32.25" customHeight="1" outlineLevel="4" x14ac:dyDescent="0.2">
      <c r="B27" s="191" t="s">
        <v>1010</v>
      </c>
      <c r="C27" s="192" t="s">
        <v>1011</v>
      </c>
      <c r="D27" s="161">
        <f>I27*$D$26</f>
        <v>6.2500000000000015E-5</v>
      </c>
      <c r="E27" s="161"/>
      <c r="F27" s="161"/>
      <c r="G27" s="161"/>
      <c r="H27" s="161"/>
      <c r="I27" s="161">
        <f>100%/8</f>
        <v>0.125</v>
      </c>
      <c r="J27" s="174"/>
      <c r="K27" s="157">
        <f t="shared" si="0"/>
        <v>62500.000000000015</v>
      </c>
    </row>
    <row r="28" spans="1:11" ht="32.25" customHeight="1" outlineLevel="4" x14ac:dyDescent="0.2">
      <c r="B28" s="191" t="s">
        <v>1012</v>
      </c>
      <c r="C28" s="192" t="s">
        <v>1013</v>
      </c>
      <c r="D28" s="161">
        <f t="shared" ref="D28:D34" si="3">I28*$D$26</f>
        <v>6.2500000000000015E-5</v>
      </c>
      <c r="E28" s="161"/>
      <c r="F28" s="161"/>
      <c r="G28" s="161"/>
      <c r="H28" s="161"/>
      <c r="I28" s="161">
        <f t="shared" ref="I28:I34" si="4">100%/8</f>
        <v>0.125</v>
      </c>
      <c r="J28" s="174"/>
      <c r="K28" s="157">
        <f t="shared" si="0"/>
        <v>62500.000000000015</v>
      </c>
    </row>
    <row r="29" spans="1:11" ht="32.25" customHeight="1" outlineLevel="4" x14ac:dyDescent="0.2">
      <c r="B29" s="191" t="s">
        <v>1014</v>
      </c>
      <c r="C29" s="192" t="s">
        <v>1015</v>
      </c>
      <c r="D29" s="161">
        <f t="shared" si="3"/>
        <v>6.2500000000000015E-5</v>
      </c>
      <c r="E29" s="161"/>
      <c r="F29" s="161"/>
      <c r="G29" s="161"/>
      <c r="H29" s="161"/>
      <c r="I29" s="161">
        <f t="shared" si="4"/>
        <v>0.125</v>
      </c>
      <c r="J29" s="174"/>
      <c r="K29" s="157">
        <f t="shared" si="0"/>
        <v>62500.000000000015</v>
      </c>
    </row>
    <row r="30" spans="1:11" ht="32.25" customHeight="1" outlineLevel="4" x14ac:dyDescent="0.2">
      <c r="B30" s="191" t="s">
        <v>1016</v>
      </c>
      <c r="C30" s="192" t="s">
        <v>1017</v>
      </c>
      <c r="D30" s="161">
        <f t="shared" si="3"/>
        <v>6.2500000000000015E-5</v>
      </c>
      <c r="E30" s="161"/>
      <c r="F30" s="161"/>
      <c r="G30" s="161"/>
      <c r="H30" s="161"/>
      <c r="I30" s="161">
        <f t="shared" si="4"/>
        <v>0.125</v>
      </c>
      <c r="J30" s="174"/>
      <c r="K30" s="157">
        <f t="shared" si="0"/>
        <v>62500.000000000015</v>
      </c>
    </row>
    <row r="31" spans="1:11" ht="32.25" customHeight="1" outlineLevel="4" x14ac:dyDescent="0.2">
      <c r="B31" s="191" t="s">
        <v>1018</v>
      </c>
      <c r="C31" s="192" t="s">
        <v>1019</v>
      </c>
      <c r="D31" s="161">
        <f t="shared" si="3"/>
        <v>6.2500000000000015E-5</v>
      </c>
      <c r="E31" s="161"/>
      <c r="F31" s="161"/>
      <c r="G31" s="161"/>
      <c r="H31" s="161"/>
      <c r="I31" s="161">
        <f t="shared" si="4"/>
        <v>0.125</v>
      </c>
      <c r="J31" s="174"/>
      <c r="K31" s="157">
        <f t="shared" si="0"/>
        <v>62500.000000000015</v>
      </c>
    </row>
    <row r="32" spans="1:11" ht="32.25" customHeight="1" outlineLevel="4" x14ac:dyDescent="0.2">
      <c r="B32" s="191" t="s">
        <v>1020</v>
      </c>
      <c r="C32" s="192" t="s">
        <v>1021</v>
      </c>
      <c r="D32" s="161">
        <f t="shared" si="3"/>
        <v>6.2500000000000015E-5</v>
      </c>
      <c r="E32" s="161"/>
      <c r="F32" s="161"/>
      <c r="G32" s="161"/>
      <c r="H32" s="161"/>
      <c r="I32" s="161">
        <f t="shared" si="4"/>
        <v>0.125</v>
      </c>
      <c r="J32" s="174"/>
      <c r="K32" s="157">
        <f t="shared" si="0"/>
        <v>62500.000000000015</v>
      </c>
    </row>
    <row r="33" spans="1:11" ht="32.25" customHeight="1" outlineLevel="4" x14ac:dyDescent="0.2">
      <c r="B33" s="191" t="s">
        <v>1022</v>
      </c>
      <c r="C33" s="192" t="s">
        <v>1023</v>
      </c>
      <c r="D33" s="161">
        <f t="shared" si="3"/>
        <v>6.2500000000000015E-5</v>
      </c>
      <c r="E33" s="161"/>
      <c r="F33" s="161"/>
      <c r="G33" s="161"/>
      <c r="H33" s="161"/>
      <c r="I33" s="161">
        <f t="shared" si="4"/>
        <v>0.125</v>
      </c>
      <c r="J33" s="174"/>
      <c r="K33" s="157">
        <f t="shared" si="0"/>
        <v>62500.000000000015</v>
      </c>
    </row>
    <row r="34" spans="1:11" ht="32.25" customHeight="1" outlineLevel="4" x14ac:dyDescent="0.2">
      <c r="B34" s="191" t="s">
        <v>1024</v>
      </c>
      <c r="C34" s="192" t="s">
        <v>1025</v>
      </c>
      <c r="D34" s="161">
        <f t="shared" si="3"/>
        <v>6.2500000000000015E-5</v>
      </c>
      <c r="E34" s="161"/>
      <c r="F34" s="161"/>
      <c r="G34" s="161"/>
      <c r="H34" s="161"/>
      <c r="I34" s="161">
        <f t="shared" si="4"/>
        <v>0.125</v>
      </c>
      <c r="J34" s="174"/>
      <c r="K34" s="157">
        <f t="shared" si="0"/>
        <v>62500.000000000015</v>
      </c>
    </row>
    <row r="35" spans="1:11" ht="32.25" customHeight="1" outlineLevel="3" x14ac:dyDescent="0.2">
      <c r="A35" s="149"/>
      <c r="B35" s="189" t="s">
        <v>72</v>
      </c>
      <c r="C35" s="190" t="s">
        <v>915</v>
      </c>
      <c r="D35" s="160">
        <f>H35*$D$17</f>
        <v>8.0000000000000015E-4</v>
      </c>
      <c r="E35" s="160"/>
      <c r="F35" s="160"/>
      <c r="G35" s="160"/>
      <c r="H35" s="160">
        <v>0.08</v>
      </c>
      <c r="I35" s="160"/>
      <c r="J35" s="173"/>
      <c r="K35" s="157">
        <f t="shared" si="0"/>
        <v>800000.00000000012</v>
      </c>
    </row>
    <row r="36" spans="1:11" ht="32.25" customHeight="1" outlineLevel="4" x14ac:dyDescent="0.2">
      <c r="B36" s="193" t="s">
        <v>1026</v>
      </c>
      <c r="C36" s="194" t="s">
        <v>1027</v>
      </c>
      <c r="D36" s="168">
        <f>I36*$D$35</f>
        <v>4.8000000000000007E-4</v>
      </c>
      <c r="E36" s="168"/>
      <c r="F36" s="168"/>
      <c r="G36" s="168"/>
      <c r="H36" s="168"/>
      <c r="I36" s="168">
        <f>30%/50%</f>
        <v>0.6</v>
      </c>
      <c r="J36" s="175"/>
      <c r="K36" s="157">
        <f t="shared" si="0"/>
        <v>480000.00000000006</v>
      </c>
    </row>
    <row r="37" spans="1:11" ht="32.25" customHeight="1" outlineLevel="5" x14ac:dyDescent="0.2">
      <c r="B37" s="195" t="s">
        <v>1028</v>
      </c>
      <c r="C37" s="196" t="s">
        <v>1029</v>
      </c>
      <c r="D37" s="181">
        <f>J37*D36</f>
        <v>4.8000000000000007E-4</v>
      </c>
      <c r="E37" s="170"/>
      <c r="F37" s="170"/>
      <c r="G37" s="170"/>
      <c r="H37" s="170"/>
      <c r="I37" s="170"/>
      <c r="J37" s="176">
        <v>1</v>
      </c>
      <c r="K37" s="157">
        <f t="shared" si="0"/>
        <v>480000.00000000006</v>
      </c>
    </row>
    <row r="38" spans="1:11" ht="32.25" customHeight="1" outlineLevel="4" x14ac:dyDescent="0.2">
      <c r="B38" s="197" t="s">
        <v>1030</v>
      </c>
      <c r="C38" s="198" t="s">
        <v>1031</v>
      </c>
      <c r="D38" s="169">
        <f>I38*$D$35</f>
        <v>3.2000000000000008E-4</v>
      </c>
      <c r="E38" s="169"/>
      <c r="F38" s="169"/>
      <c r="G38" s="169"/>
      <c r="H38" s="169"/>
      <c r="I38" s="169">
        <f>20%/50%</f>
        <v>0.4</v>
      </c>
      <c r="J38" s="177"/>
      <c r="K38" s="157">
        <f t="shared" si="0"/>
        <v>320000.00000000006</v>
      </c>
    </row>
    <row r="39" spans="1:11" ht="32.25" customHeight="1" outlineLevel="5" x14ac:dyDescent="0.2">
      <c r="B39" s="199" t="s">
        <v>1032</v>
      </c>
      <c r="C39" s="200" t="s">
        <v>1033</v>
      </c>
      <c r="D39" s="181">
        <f>J39*$D$38</f>
        <v>1.6000000000000004E-4</v>
      </c>
      <c r="E39" s="170"/>
      <c r="F39" s="170"/>
      <c r="G39" s="170"/>
      <c r="H39" s="170"/>
      <c r="I39" s="170"/>
      <c r="J39" s="176">
        <v>0.5</v>
      </c>
      <c r="K39" s="157">
        <f t="shared" si="0"/>
        <v>160000.00000000003</v>
      </c>
    </row>
    <row r="40" spans="1:11" ht="32.25" customHeight="1" outlineLevel="5" x14ac:dyDescent="0.2">
      <c r="B40" s="199" t="s">
        <v>1034</v>
      </c>
      <c r="C40" s="200" t="s">
        <v>1035</v>
      </c>
      <c r="D40" s="181">
        <f t="shared" ref="D40:D41" si="5">J40*$D$38</f>
        <v>1.4400000000000003E-4</v>
      </c>
      <c r="E40" s="170"/>
      <c r="F40" s="170"/>
      <c r="G40" s="170"/>
      <c r="H40" s="170"/>
      <c r="I40" s="170"/>
      <c r="J40" s="176">
        <v>0.45</v>
      </c>
      <c r="K40" s="157">
        <f t="shared" si="0"/>
        <v>144000.00000000003</v>
      </c>
    </row>
    <row r="41" spans="1:11" ht="32.25" customHeight="1" outlineLevel="5" x14ac:dyDescent="0.2">
      <c r="B41" s="199" t="s">
        <v>1036</v>
      </c>
      <c r="C41" s="200" t="s">
        <v>1037</v>
      </c>
      <c r="D41" s="181">
        <f t="shared" si="5"/>
        <v>1.6000000000000006E-5</v>
      </c>
      <c r="E41" s="170"/>
      <c r="F41" s="170"/>
      <c r="G41" s="170"/>
      <c r="H41" s="170"/>
      <c r="I41" s="170"/>
      <c r="J41" s="176">
        <v>0.05</v>
      </c>
      <c r="K41" s="157">
        <f t="shared" si="0"/>
        <v>16000.000000000005</v>
      </c>
    </row>
    <row r="42" spans="1:11" ht="32.25" customHeight="1" outlineLevel="3" x14ac:dyDescent="0.2">
      <c r="A42" s="149"/>
      <c r="B42" s="189" t="s">
        <v>260</v>
      </c>
      <c r="C42" s="190" t="s">
        <v>916</v>
      </c>
      <c r="D42" s="160">
        <f>H42*$D$17</f>
        <v>1.2000000000000001E-3</v>
      </c>
      <c r="E42" s="160"/>
      <c r="F42" s="160"/>
      <c r="G42" s="160"/>
      <c r="H42" s="160">
        <v>0.12</v>
      </c>
      <c r="I42" s="160"/>
      <c r="J42" s="173"/>
      <c r="K42" s="157">
        <f t="shared" si="0"/>
        <v>1200000</v>
      </c>
    </row>
    <row r="43" spans="1:11" ht="32.25" customHeight="1" outlineLevel="4" x14ac:dyDescent="0.2">
      <c r="B43" s="201" t="s">
        <v>1038</v>
      </c>
      <c r="C43" s="192" t="s">
        <v>1027</v>
      </c>
      <c r="D43" s="161">
        <f>I43*$D$42</f>
        <v>7.2000000000000005E-4</v>
      </c>
      <c r="E43" s="161"/>
      <c r="F43" s="161"/>
      <c r="G43" s="161"/>
      <c r="H43" s="161"/>
      <c r="I43" s="161">
        <f>I36</f>
        <v>0.6</v>
      </c>
      <c r="J43" s="174"/>
      <c r="K43" s="157">
        <f t="shared" si="0"/>
        <v>720000</v>
      </c>
    </row>
    <row r="44" spans="1:11" ht="32.25" customHeight="1" outlineLevel="5" x14ac:dyDescent="0.2">
      <c r="B44" s="199" t="s">
        <v>1057</v>
      </c>
      <c r="C44" s="200" t="s">
        <v>1053</v>
      </c>
      <c r="D44" s="181">
        <f>J44*D43</f>
        <v>7.2000000000000005E-4</v>
      </c>
      <c r="E44" s="170"/>
      <c r="F44" s="170"/>
      <c r="G44" s="170"/>
      <c r="H44" s="170"/>
      <c r="I44" s="170"/>
      <c r="J44" s="176">
        <v>1</v>
      </c>
      <c r="K44" s="157">
        <f t="shared" si="0"/>
        <v>720000</v>
      </c>
    </row>
    <row r="45" spans="1:11" ht="32.25" customHeight="1" outlineLevel="4" x14ac:dyDescent="0.2">
      <c r="B45" s="201" t="s">
        <v>1039</v>
      </c>
      <c r="C45" s="192" t="s">
        <v>1031</v>
      </c>
      <c r="D45" s="161">
        <f>I45*$D$42</f>
        <v>4.8000000000000007E-4</v>
      </c>
      <c r="E45" s="161"/>
      <c r="F45" s="161"/>
      <c r="G45" s="161"/>
      <c r="H45" s="161"/>
      <c r="I45" s="161">
        <f>I38</f>
        <v>0.4</v>
      </c>
      <c r="J45" s="174"/>
      <c r="K45" s="157">
        <f t="shared" si="0"/>
        <v>480000.00000000006</v>
      </c>
    </row>
    <row r="46" spans="1:11" ht="32.25" customHeight="1" outlineLevel="5" x14ac:dyDescent="0.2">
      <c r="B46" s="199" t="s">
        <v>1058</v>
      </c>
      <c r="C46" s="200" t="s">
        <v>1054</v>
      </c>
      <c r="D46" s="181">
        <f>J46*$D$45</f>
        <v>2.4000000000000003E-4</v>
      </c>
      <c r="E46" s="170"/>
      <c r="F46" s="170"/>
      <c r="G46" s="170"/>
      <c r="H46" s="170"/>
      <c r="I46" s="170"/>
      <c r="J46" s="176">
        <v>0.5</v>
      </c>
      <c r="K46" s="157">
        <f t="shared" si="0"/>
        <v>240000.00000000003</v>
      </c>
    </row>
    <row r="47" spans="1:11" ht="32.25" customHeight="1" outlineLevel="5" x14ac:dyDescent="0.2">
      <c r="B47" s="199" t="s">
        <v>1059</v>
      </c>
      <c r="C47" s="200" t="s">
        <v>1055</v>
      </c>
      <c r="D47" s="181">
        <f t="shared" ref="D47:D48" si="6">J47*$D$45</f>
        <v>2.1600000000000005E-4</v>
      </c>
      <c r="E47" s="170"/>
      <c r="F47" s="170"/>
      <c r="G47" s="170"/>
      <c r="H47" s="170"/>
      <c r="I47" s="170"/>
      <c r="J47" s="176">
        <v>0.45</v>
      </c>
      <c r="K47" s="157">
        <f t="shared" si="0"/>
        <v>216000.00000000006</v>
      </c>
    </row>
    <row r="48" spans="1:11" ht="32.25" customHeight="1" outlineLevel="5" x14ac:dyDescent="0.2">
      <c r="B48" s="199" t="s">
        <v>1060</v>
      </c>
      <c r="C48" s="200" t="s">
        <v>1056</v>
      </c>
      <c r="D48" s="181">
        <f t="shared" si="6"/>
        <v>2.4000000000000004E-5</v>
      </c>
      <c r="E48" s="170"/>
      <c r="F48" s="170"/>
      <c r="G48" s="170"/>
      <c r="H48" s="170"/>
      <c r="I48" s="170"/>
      <c r="J48" s="176">
        <v>0.05</v>
      </c>
      <c r="K48" s="157">
        <f t="shared" si="0"/>
        <v>24000.000000000004</v>
      </c>
    </row>
    <row r="49" spans="1:11" ht="32.25" customHeight="1" outlineLevel="3" x14ac:dyDescent="0.2">
      <c r="A49" s="149"/>
      <c r="B49" s="189" t="s">
        <v>262</v>
      </c>
      <c r="C49" s="190" t="s">
        <v>1040</v>
      </c>
      <c r="D49" s="160">
        <f>H49*$D$17</f>
        <v>7.000000000000001E-3</v>
      </c>
      <c r="E49" s="160"/>
      <c r="F49" s="160"/>
      <c r="G49" s="160"/>
      <c r="H49" s="160">
        <v>0.7</v>
      </c>
      <c r="I49" s="160"/>
      <c r="J49" s="173"/>
      <c r="K49" s="157">
        <f t="shared" si="0"/>
        <v>7000000.0000000009</v>
      </c>
    </row>
    <row r="50" spans="1:11" ht="32.25" customHeight="1" outlineLevel="4" x14ac:dyDescent="0.2">
      <c r="B50" s="201" t="s">
        <v>1041</v>
      </c>
      <c r="C50" s="192" t="s">
        <v>1027</v>
      </c>
      <c r="D50" s="161">
        <f>I50*$D$49</f>
        <v>4.2000000000000006E-3</v>
      </c>
      <c r="E50" s="161"/>
      <c r="F50" s="161"/>
      <c r="G50" s="161"/>
      <c r="H50" s="161"/>
      <c r="I50" s="161">
        <f>I36</f>
        <v>0.6</v>
      </c>
      <c r="J50" s="174"/>
      <c r="K50" s="157">
        <f t="shared" si="0"/>
        <v>4200000.0000000009</v>
      </c>
    </row>
    <row r="51" spans="1:11" ht="32.25" customHeight="1" outlineLevel="5" x14ac:dyDescent="0.2">
      <c r="B51" s="199" t="s">
        <v>1042</v>
      </c>
      <c r="C51" s="200" t="s">
        <v>1043</v>
      </c>
      <c r="D51" s="181">
        <f>J51*$D$50</f>
        <v>2.1000000000000003E-3</v>
      </c>
      <c r="E51" s="170"/>
      <c r="F51" s="170"/>
      <c r="G51" s="170"/>
      <c r="H51" s="170"/>
      <c r="I51" s="170"/>
      <c r="J51" s="176">
        <v>0.5</v>
      </c>
      <c r="K51" s="157">
        <f t="shared" si="0"/>
        <v>2100000.0000000005</v>
      </c>
    </row>
    <row r="52" spans="1:11" ht="32.25" customHeight="1" outlineLevel="5" x14ac:dyDescent="0.2">
      <c r="B52" s="199" t="s">
        <v>1044</v>
      </c>
      <c r="C52" s="200" t="s">
        <v>1045</v>
      </c>
      <c r="D52" s="181">
        <f>J52*$D$50</f>
        <v>2.1000000000000003E-3</v>
      </c>
      <c r="E52" s="170"/>
      <c r="F52" s="170"/>
      <c r="G52" s="170"/>
      <c r="H52" s="170"/>
      <c r="I52" s="170"/>
      <c r="J52" s="176">
        <v>0.5</v>
      </c>
      <c r="K52" s="157">
        <f t="shared" si="0"/>
        <v>2100000.0000000005</v>
      </c>
    </row>
    <row r="53" spans="1:11" ht="32.25" customHeight="1" outlineLevel="4" x14ac:dyDescent="0.2">
      <c r="B53" s="201" t="s">
        <v>1046</v>
      </c>
      <c r="C53" s="192" t="s">
        <v>1031</v>
      </c>
      <c r="D53" s="161">
        <f>I53*$D$49</f>
        <v>2.8000000000000004E-3</v>
      </c>
      <c r="E53" s="161"/>
      <c r="F53" s="161"/>
      <c r="G53" s="161"/>
      <c r="H53" s="161"/>
      <c r="I53" s="161">
        <f>I45</f>
        <v>0.4</v>
      </c>
      <c r="J53" s="174"/>
      <c r="K53" s="157">
        <f t="shared" si="0"/>
        <v>2800000.0000000005</v>
      </c>
    </row>
    <row r="54" spans="1:11" ht="32.25" customHeight="1" outlineLevel="5" x14ac:dyDescent="0.2">
      <c r="B54" s="199" t="s">
        <v>1047</v>
      </c>
      <c r="C54" s="200" t="s">
        <v>1048</v>
      </c>
      <c r="D54" s="181">
        <f>J54*$D$53</f>
        <v>1.4000000000000002E-3</v>
      </c>
      <c r="E54" s="170"/>
      <c r="F54" s="170"/>
      <c r="G54" s="170"/>
      <c r="H54" s="170"/>
      <c r="I54" s="170"/>
      <c r="J54" s="176">
        <v>0.5</v>
      </c>
      <c r="K54" s="157">
        <f t="shared" si="0"/>
        <v>1400000.0000000002</v>
      </c>
    </row>
    <row r="55" spans="1:11" ht="32.25" customHeight="1" outlineLevel="5" x14ac:dyDescent="0.2">
      <c r="B55" s="199" t="s">
        <v>1049</v>
      </c>
      <c r="C55" s="200" t="s">
        <v>1050</v>
      </c>
      <c r="D55" s="181">
        <f t="shared" ref="D55:D56" si="7">J55*$D$53</f>
        <v>1.2600000000000003E-3</v>
      </c>
      <c r="E55" s="170"/>
      <c r="F55" s="170"/>
      <c r="G55" s="170"/>
      <c r="H55" s="170"/>
      <c r="I55" s="170"/>
      <c r="J55" s="176">
        <v>0.45</v>
      </c>
      <c r="K55" s="157">
        <f t="shared" si="0"/>
        <v>1260000.0000000002</v>
      </c>
    </row>
    <row r="56" spans="1:11" ht="32.25" customHeight="1" outlineLevel="5" x14ac:dyDescent="0.2">
      <c r="B56" s="199" t="s">
        <v>1051</v>
      </c>
      <c r="C56" s="200" t="s">
        <v>1052</v>
      </c>
      <c r="D56" s="181">
        <f t="shared" si="7"/>
        <v>1.4000000000000001E-4</v>
      </c>
      <c r="E56" s="170"/>
      <c r="F56" s="170"/>
      <c r="G56" s="170"/>
      <c r="H56" s="170"/>
      <c r="I56" s="170"/>
      <c r="J56" s="176">
        <v>0.05</v>
      </c>
      <c r="K56" s="157">
        <f t="shared" si="0"/>
        <v>140000.00000000003</v>
      </c>
    </row>
    <row r="57" spans="1:11" ht="32.25" customHeight="1" outlineLevel="2" x14ac:dyDescent="0.2">
      <c r="A57" s="149">
        <v>5</v>
      </c>
      <c r="B57" s="202" t="s">
        <v>73</v>
      </c>
      <c r="C57" s="188" t="s">
        <v>936</v>
      </c>
      <c r="D57" s="159">
        <f t="shared" ref="D57:D60" si="8">G57*$D$16</f>
        <v>1.0000000000000002E-2</v>
      </c>
      <c r="E57" s="159"/>
      <c r="F57" s="159"/>
      <c r="G57" s="159">
        <f t="shared" ref="G57:G60" si="9">100%/5</f>
        <v>0.2</v>
      </c>
      <c r="H57" s="159"/>
      <c r="I57" s="159"/>
      <c r="J57" s="172"/>
      <c r="K57" s="157">
        <f t="shared" si="0"/>
        <v>10000000.000000002</v>
      </c>
    </row>
    <row r="58" spans="1:11" ht="32.25" customHeight="1" outlineLevel="2" x14ac:dyDescent="0.2">
      <c r="A58">
        <v>6</v>
      </c>
      <c r="B58" s="202" t="s">
        <v>162</v>
      </c>
      <c r="C58" s="188" t="s">
        <v>937</v>
      </c>
      <c r="D58" s="159">
        <f t="shared" si="8"/>
        <v>1.0000000000000002E-2</v>
      </c>
      <c r="E58" s="159"/>
      <c r="F58" s="159"/>
      <c r="G58" s="159">
        <f t="shared" si="9"/>
        <v>0.2</v>
      </c>
      <c r="H58" s="159"/>
      <c r="I58" s="159"/>
      <c r="J58" s="172"/>
      <c r="K58" s="157">
        <f t="shared" si="0"/>
        <v>10000000.000000002</v>
      </c>
    </row>
    <row r="59" spans="1:11" ht="32.25" customHeight="1" outlineLevel="2" x14ac:dyDescent="0.2">
      <c r="A59" s="149">
        <v>7</v>
      </c>
      <c r="B59" s="202" t="s">
        <v>166</v>
      </c>
      <c r="C59" s="188" t="s">
        <v>938</v>
      </c>
      <c r="D59" s="159">
        <f t="shared" si="8"/>
        <v>1.0000000000000002E-2</v>
      </c>
      <c r="E59" s="159"/>
      <c r="F59" s="159"/>
      <c r="G59" s="159">
        <f t="shared" si="9"/>
        <v>0.2</v>
      </c>
      <c r="H59" s="159"/>
      <c r="I59" s="159"/>
      <c r="J59" s="172"/>
      <c r="K59" s="157">
        <f t="shared" si="0"/>
        <v>10000000.000000002</v>
      </c>
    </row>
    <row r="60" spans="1:11" ht="32.25" customHeight="1" outlineLevel="2" x14ac:dyDescent="0.2">
      <c r="A60">
        <v>8</v>
      </c>
      <c r="B60" s="202" t="s">
        <v>175</v>
      </c>
      <c r="C60" s="188" t="s">
        <v>939</v>
      </c>
      <c r="D60" s="159">
        <f t="shared" si="8"/>
        <v>1.0000000000000002E-2</v>
      </c>
      <c r="E60" s="159"/>
      <c r="F60" s="159"/>
      <c r="G60" s="159">
        <f t="shared" si="9"/>
        <v>0.2</v>
      </c>
      <c r="H60" s="159"/>
      <c r="I60" s="159"/>
      <c r="J60" s="172"/>
      <c r="K60" s="157">
        <f t="shared" si="0"/>
        <v>10000000.000000002</v>
      </c>
    </row>
    <row r="61" spans="1:11" ht="32.25" customHeight="1" outlineLevel="1" x14ac:dyDescent="0.2">
      <c r="A61" s="149">
        <v>9</v>
      </c>
      <c r="B61" s="203">
        <v>1.5</v>
      </c>
      <c r="C61" s="204" t="s">
        <v>940</v>
      </c>
      <c r="D61" s="158">
        <f>F61*$D$12</f>
        <v>0.9</v>
      </c>
      <c r="E61" s="158"/>
      <c r="F61" s="158">
        <v>0.9</v>
      </c>
      <c r="G61" s="158"/>
      <c r="H61" s="158"/>
      <c r="I61" s="158"/>
      <c r="J61" s="171"/>
      <c r="K61" s="157">
        <f t="shared" si="0"/>
        <v>900000000</v>
      </c>
    </row>
    <row r="62" spans="1:11" ht="32.25" customHeight="1" outlineLevel="2" x14ac:dyDescent="0.2">
      <c r="A62">
        <v>10</v>
      </c>
      <c r="B62" s="205" t="s">
        <v>77</v>
      </c>
      <c r="C62" s="206" t="s">
        <v>941</v>
      </c>
      <c r="D62" s="159">
        <f>G62*$D$61</f>
        <v>0.85113122171945699</v>
      </c>
      <c r="E62" s="159"/>
      <c r="F62" s="159"/>
      <c r="G62" s="159">
        <v>0.94570135746606332</v>
      </c>
      <c r="H62" s="159"/>
      <c r="I62" s="159"/>
      <c r="J62" s="172"/>
      <c r="K62" s="157">
        <f t="shared" si="0"/>
        <v>851131221.71945703</v>
      </c>
    </row>
    <row r="63" spans="1:11" ht="32.25" customHeight="1" outlineLevel="3" x14ac:dyDescent="0.2">
      <c r="A63" s="149">
        <v>11</v>
      </c>
      <c r="B63" s="207" t="s">
        <v>308</v>
      </c>
      <c r="C63" s="190" t="s">
        <v>942</v>
      </c>
      <c r="D63" s="160">
        <f>H63*$D$62</f>
        <v>0.42556561085972849</v>
      </c>
      <c r="E63" s="160"/>
      <c r="F63" s="160"/>
      <c r="G63" s="160"/>
      <c r="H63" s="160">
        <v>0.5</v>
      </c>
      <c r="I63" s="160"/>
      <c r="J63" s="173"/>
      <c r="K63" s="157">
        <f t="shared" si="0"/>
        <v>425565610.85972852</v>
      </c>
    </row>
    <row r="64" spans="1:11" ht="32.25" customHeight="1" outlineLevel="4" x14ac:dyDescent="0.2">
      <c r="A64">
        <v>12</v>
      </c>
      <c r="B64" s="191" t="s">
        <v>1061</v>
      </c>
      <c r="C64" s="192" t="s">
        <v>989</v>
      </c>
      <c r="D64" s="161">
        <f>I64*$D$63</f>
        <v>0.29789592760180994</v>
      </c>
      <c r="E64" s="161"/>
      <c r="F64" s="161"/>
      <c r="G64" s="161"/>
      <c r="H64" s="161"/>
      <c r="I64" s="161">
        <v>0.7</v>
      </c>
      <c r="J64" s="174"/>
      <c r="K64" s="157">
        <f t="shared" si="0"/>
        <v>297895927.60180992</v>
      </c>
    </row>
    <row r="65" spans="1:11" ht="32.25" customHeight="1" outlineLevel="4" x14ac:dyDescent="0.2">
      <c r="A65" s="149">
        <v>13</v>
      </c>
      <c r="B65" s="191" t="s">
        <v>1062</v>
      </c>
      <c r="C65" s="192" t="s">
        <v>971</v>
      </c>
      <c r="D65" s="161">
        <f>I65*$D$63</f>
        <v>0.12766968325791855</v>
      </c>
      <c r="E65" s="161"/>
      <c r="F65" s="161"/>
      <c r="G65" s="161"/>
      <c r="H65" s="161"/>
      <c r="I65" s="161">
        <v>0.3</v>
      </c>
      <c r="J65" s="174"/>
      <c r="K65" s="157">
        <f t="shared" si="0"/>
        <v>127669683.25791855</v>
      </c>
    </row>
    <row r="66" spans="1:11" ht="32.25" customHeight="1" outlineLevel="3" x14ac:dyDescent="0.2">
      <c r="A66">
        <v>14</v>
      </c>
      <c r="B66" s="207" t="s">
        <v>310</v>
      </c>
      <c r="C66" s="190" t="s">
        <v>943</v>
      </c>
      <c r="D66" s="160">
        <f>H66*$D$62</f>
        <v>0.16171493212669683</v>
      </c>
      <c r="E66" s="160"/>
      <c r="F66" s="160"/>
      <c r="G66" s="160"/>
      <c r="H66" s="160">
        <v>0.19</v>
      </c>
      <c r="I66" s="160"/>
      <c r="J66" s="173"/>
      <c r="K66" s="157">
        <f t="shared" si="0"/>
        <v>161714932.12669683</v>
      </c>
    </row>
    <row r="67" spans="1:11" ht="32.25" customHeight="1" outlineLevel="4" x14ac:dyDescent="0.2">
      <c r="A67" s="149">
        <v>15</v>
      </c>
      <c r="B67" s="191" t="s">
        <v>1063</v>
      </c>
      <c r="C67" s="192" t="s">
        <v>944</v>
      </c>
      <c r="D67" s="161">
        <f>I67*$D$66</f>
        <v>4.0428733031674206E-2</v>
      </c>
      <c r="E67" s="161"/>
      <c r="F67" s="161"/>
      <c r="G67" s="161"/>
      <c r="H67" s="161"/>
      <c r="I67" s="161">
        <v>0.25</v>
      </c>
      <c r="J67" s="174"/>
      <c r="K67" s="157">
        <f t="shared" si="0"/>
        <v>40428733.031674206</v>
      </c>
    </row>
    <row r="68" spans="1:11" ht="32.25" customHeight="1" outlineLevel="4" x14ac:dyDescent="0.2">
      <c r="A68">
        <v>16</v>
      </c>
      <c r="B68" s="191" t="s">
        <v>1064</v>
      </c>
      <c r="C68" s="192" t="s">
        <v>945</v>
      </c>
      <c r="D68" s="161">
        <f t="shared" ref="D68:D70" si="10">I68*$D$66</f>
        <v>6.468597285067873E-2</v>
      </c>
      <c r="E68" s="161"/>
      <c r="F68" s="161"/>
      <c r="G68" s="161"/>
      <c r="H68" s="161"/>
      <c r="I68" s="161">
        <v>0.4</v>
      </c>
      <c r="J68" s="174"/>
      <c r="K68" s="157">
        <f t="shared" si="0"/>
        <v>64685972.850678727</v>
      </c>
    </row>
    <row r="69" spans="1:11" ht="32.25" customHeight="1" outlineLevel="4" x14ac:dyDescent="0.2">
      <c r="A69" s="149">
        <v>17</v>
      </c>
      <c r="B69" s="191" t="s">
        <v>1065</v>
      </c>
      <c r="C69" s="192" t="s">
        <v>946</v>
      </c>
      <c r="D69" s="161">
        <f t="shared" si="10"/>
        <v>8.0857466063348413E-3</v>
      </c>
      <c r="E69" s="161"/>
      <c r="F69" s="161"/>
      <c r="G69" s="161"/>
      <c r="H69" s="161"/>
      <c r="I69" s="161">
        <v>0.05</v>
      </c>
      <c r="J69" s="174"/>
      <c r="K69" s="157">
        <f t="shared" si="0"/>
        <v>8085746.6063348409</v>
      </c>
    </row>
    <row r="70" spans="1:11" ht="32.25" customHeight="1" outlineLevel="4" x14ac:dyDescent="0.2">
      <c r="A70">
        <v>18</v>
      </c>
      <c r="B70" s="208" t="s">
        <v>1066</v>
      </c>
      <c r="C70" s="209" t="s">
        <v>947</v>
      </c>
      <c r="D70" s="161">
        <f t="shared" si="10"/>
        <v>4.8514479638009048E-2</v>
      </c>
      <c r="E70" s="161"/>
      <c r="F70" s="161"/>
      <c r="G70" s="161"/>
      <c r="H70" s="161"/>
      <c r="I70" s="161">
        <v>0.3</v>
      </c>
      <c r="J70" s="174"/>
      <c r="K70" s="157">
        <f t="shared" si="0"/>
        <v>48514479.638009049</v>
      </c>
    </row>
    <row r="71" spans="1:11" ht="32.25" customHeight="1" outlineLevel="3" x14ac:dyDescent="0.2">
      <c r="A71" s="149">
        <v>19</v>
      </c>
      <c r="B71" s="207" t="s">
        <v>312</v>
      </c>
      <c r="C71" s="190" t="s">
        <v>948</v>
      </c>
      <c r="D71" s="160">
        <f>H71*$D$62</f>
        <v>4.2556561085972854E-2</v>
      </c>
      <c r="E71" s="160"/>
      <c r="F71" s="160"/>
      <c r="G71" s="160"/>
      <c r="H71" s="160">
        <v>0.05</v>
      </c>
      <c r="I71" s="160"/>
      <c r="J71" s="173"/>
      <c r="K71" s="157">
        <f t="shared" si="0"/>
        <v>42556561.085972853</v>
      </c>
    </row>
    <row r="72" spans="1:11" ht="32.25" customHeight="1" outlineLevel="4" x14ac:dyDescent="0.2">
      <c r="A72">
        <v>20</v>
      </c>
      <c r="B72" s="191" t="s">
        <v>1067</v>
      </c>
      <c r="C72" s="192" t="s">
        <v>949</v>
      </c>
      <c r="D72" s="161">
        <f>I72*D71</f>
        <v>4.2556561085972854E-2</v>
      </c>
      <c r="E72" s="161"/>
      <c r="F72" s="161"/>
      <c r="G72" s="161"/>
      <c r="H72" s="161"/>
      <c r="I72" s="161">
        <v>1</v>
      </c>
      <c r="J72" s="174"/>
      <c r="K72" s="157">
        <f t="shared" si="0"/>
        <v>42556561.085972853</v>
      </c>
    </row>
    <row r="73" spans="1:11" ht="32.25" customHeight="1" outlineLevel="3" x14ac:dyDescent="0.2">
      <c r="A73" s="149">
        <v>21</v>
      </c>
      <c r="B73" s="207" t="s">
        <v>313</v>
      </c>
      <c r="C73" s="190" t="s">
        <v>950</v>
      </c>
      <c r="D73" s="160">
        <f>H73*$D$62</f>
        <v>0.12766968325791855</v>
      </c>
      <c r="E73" s="160"/>
      <c r="F73" s="160"/>
      <c r="G73" s="160"/>
      <c r="H73" s="160">
        <v>0.15</v>
      </c>
      <c r="I73" s="160"/>
      <c r="J73" s="173"/>
      <c r="K73" s="157">
        <f t="shared" si="0"/>
        <v>127669683.25791855</v>
      </c>
    </row>
    <row r="74" spans="1:11" ht="32.25" customHeight="1" outlineLevel="4" x14ac:dyDescent="0.2">
      <c r="A74">
        <v>22</v>
      </c>
      <c r="B74" s="191" t="s">
        <v>1068</v>
      </c>
      <c r="C74" s="192" t="s">
        <v>951</v>
      </c>
      <c r="D74" s="161">
        <f>I74*$D$73</f>
        <v>1.9150452488687783E-2</v>
      </c>
      <c r="E74" s="161"/>
      <c r="F74" s="161"/>
      <c r="G74" s="161"/>
      <c r="H74" s="161"/>
      <c r="I74" s="161">
        <v>0.15</v>
      </c>
      <c r="J74" s="174"/>
      <c r="K74" s="157">
        <f t="shared" si="0"/>
        <v>19150452.488687783</v>
      </c>
    </row>
    <row r="75" spans="1:11" ht="32.25" customHeight="1" outlineLevel="4" x14ac:dyDescent="0.2">
      <c r="A75" s="149">
        <v>23</v>
      </c>
      <c r="B75" s="191" t="s">
        <v>1069</v>
      </c>
      <c r="C75" s="192" t="s">
        <v>952</v>
      </c>
      <c r="D75" s="161">
        <f t="shared" ref="D75:D84" si="11">I75*$D$73</f>
        <v>6.3834841628959277E-3</v>
      </c>
      <c r="E75" s="161"/>
      <c r="F75" s="161"/>
      <c r="G75" s="161"/>
      <c r="H75" s="161"/>
      <c r="I75" s="161">
        <v>0.05</v>
      </c>
      <c r="J75" s="174"/>
      <c r="K75" s="157">
        <f t="shared" si="0"/>
        <v>6383484.1628959281</v>
      </c>
    </row>
    <row r="76" spans="1:11" ht="32.25" customHeight="1" outlineLevel="4" x14ac:dyDescent="0.2">
      <c r="A76">
        <v>24</v>
      </c>
      <c r="B76" s="191" t="s">
        <v>1070</v>
      </c>
      <c r="C76" s="192" t="s">
        <v>953</v>
      </c>
      <c r="D76" s="161">
        <f t="shared" si="11"/>
        <v>1.2766968325791855E-2</v>
      </c>
      <c r="E76" s="161"/>
      <c r="F76" s="161"/>
      <c r="G76" s="161"/>
      <c r="H76" s="161"/>
      <c r="I76" s="161">
        <v>0.1</v>
      </c>
      <c r="J76" s="174"/>
      <c r="K76" s="157">
        <f t="shared" si="0"/>
        <v>12766968.325791856</v>
      </c>
    </row>
    <row r="77" spans="1:11" ht="32.25" customHeight="1" outlineLevel="4" x14ac:dyDescent="0.2">
      <c r="A77" s="149">
        <v>25</v>
      </c>
      <c r="B77" s="191" t="s">
        <v>1071</v>
      </c>
      <c r="C77" s="192" t="s">
        <v>954</v>
      </c>
      <c r="D77" s="161">
        <f t="shared" si="11"/>
        <v>6.3834841628959277E-3</v>
      </c>
      <c r="E77" s="161"/>
      <c r="F77" s="161"/>
      <c r="G77" s="161"/>
      <c r="H77" s="161"/>
      <c r="I77" s="161">
        <v>0.05</v>
      </c>
      <c r="J77" s="174"/>
      <c r="K77" s="157">
        <f t="shared" ref="K77:K125" si="12">D77*1000000000</f>
        <v>6383484.1628959281</v>
      </c>
    </row>
    <row r="78" spans="1:11" ht="32.25" customHeight="1" outlineLevel="4" x14ac:dyDescent="0.2">
      <c r="A78">
        <v>26</v>
      </c>
      <c r="B78" s="191" t="s">
        <v>1072</v>
      </c>
      <c r="C78" s="192" t="s">
        <v>955</v>
      </c>
      <c r="D78" s="161">
        <f t="shared" si="11"/>
        <v>1.2766968325791855E-2</v>
      </c>
      <c r="E78" s="161"/>
      <c r="F78" s="161"/>
      <c r="G78" s="161"/>
      <c r="H78" s="161"/>
      <c r="I78" s="161">
        <v>0.1</v>
      </c>
      <c r="J78" s="174"/>
      <c r="K78" s="157">
        <f t="shared" si="12"/>
        <v>12766968.325791856</v>
      </c>
    </row>
    <row r="79" spans="1:11" ht="32.25" customHeight="1" outlineLevel="4" x14ac:dyDescent="0.2">
      <c r="A79" s="149">
        <v>27</v>
      </c>
      <c r="B79" s="191" t="s">
        <v>1073</v>
      </c>
      <c r="C79" s="192" t="s">
        <v>956</v>
      </c>
      <c r="D79" s="161">
        <f t="shared" si="11"/>
        <v>6.3834841628959277E-3</v>
      </c>
      <c r="E79" s="161"/>
      <c r="F79" s="161"/>
      <c r="G79" s="161"/>
      <c r="H79" s="161"/>
      <c r="I79" s="161">
        <v>0.05</v>
      </c>
      <c r="J79" s="174"/>
      <c r="K79" s="157">
        <f t="shared" si="12"/>
        <v>6383484.1628959281</v>
      </c>
    </row>
    <row r="80" spans="1:11" ht="32.25" customHeight="1" outlineLevel="4" x14ac:dyDescent="0.2">
      <c r="A80">
        <v>28</v>
      </c>
      <c r="B80" s="191" t="s">
        <v>1074</v>
      </c>
      <c r="C80" s="192" t="s">
        <v>945</v>
      </c>
      <c r="D80" s="161">
        <f t="shared" si="11"/>
        <v>3.8300904977375566E-2</v>
      </c>
      <c r="E80" s="161"/>
      <c r="F80" s="161"/>
      <c r="G80" s="161"/>
      <c r="H80" s="161"/>
      <c r="I80" s="161">
        <v>0.3</v>
      </c>
      <c r="J80" s="174"/>
      <c r="K80" s="157">
        <f t="shared" si="12"/>
        <v>38300904.977375567</v>
      </c>
    </row>
    <row r="81" spans="1:11" ht="32.25" customHeight="1" outlineLevel="4" x14ac:dyDescent="0.2">
      <c r="A81" s="149">
        <v>29</v>
      </c>
      <c r="B81" s="191" t="s">
        <v>1075</v>
      </c>
      <c r="C81" s="192" t="s">
        <v>957</v>
      </c>
      <c r="D81" s="161">
        <f t="shared" si="11"/>
        <v>6.3834841628959277E-3</v>
      </c>
      <c r="E81" s="161"/>
      <c r="F81" s="161"/>
      <c r="G81" s="161"/>
      <c r="H81" s="161"/>
      <c r="I81" s="161">
        <v>0.05</v>
      </c>
      <c r="J81" s="174"/>
      <c r="K81" s="157">
        <f t="shared" si="12"/>
        <v>6383484.1628959281</v>
      </c>
    </row>
    <row r="82" spans="1:11" ht="32.25" customHeight="1" outlineLevel="4" x14ac:dyDescent="0.2">
      <c r="A82">
        <v>30</v>
      </c>
      <c r="B82" s="191" t="s">
        <v>1076</v>
      </c>
      <c r="C82" s="192" t="s">
        <v>958</v>
      </c>
      <c r="D82" s="161">
        <f t="shared" si="11"/>
        <v>6.3834841628959277E-3</v>
      </c>
      <c r="E82" s="161"/>
      <c r="F82" s="161"/>
      <c r="G82" s="161"/>
      <c r="H82" s="161"/>
      <c r="I82" s="161">
        <v>0.05</v>
      </c>
      <c r="J82" s="174"/>
      <c r="K82" s="157">
        <f t="shared" si="12"/>
        <v>6383484.1628959281</v>
      </c>
    </row>
    <row r="83" spans="1:11" ht="32.25" customHeight="1" outlineLevel="4" x14ac:dyDescent="0.2">
      <c r="A83" s="149">
        <v>31</v>
      </c>
      <c r="B83" s="191" t="s">
        <v>1077</v>
      </c>
      <c r="C83" s="192" t="s">
        <v>959</v>
      </c>
      <c r="D83" s="161">
        <f t="shared" si="11"/>
        <v>6.3834841628959277E-3</v>
      </c>
      <c r="E83" s="161"/>
      <c r="F83" s="161"/>
      <c r="G83" s="161"/>
      <c r="H83" s="161"/>
      <c r="I83" s="161">
        <v>0.05</v>
      </c>
      <c r="J83" s="174"/>
      <c r="K83" s="157">
        <f t="shared" si="12"/>
        <v>6383484.1628959281</v>
      </c>
    </row>
    <row r="84" spans="1:11" ht="32.25" customHeight="1" outlineLevel="4" x14ac:dyDescent="0.2">
      <c r="A84">
        <v>32</v>
      </c>
      <c r="B84" s="191" t="s">
        <v>1078</v>
      </c>
      <c r="C84" s="192" t="s">
        <v>960</v>
      </c>
      <c r="D84" s="161">
        <f t="shared" si="11"/>
        <v>6.3834841628959277E-3</v>
      </c>
      <c r="E84" s="161"/>
      <c r="F84" s="161"/>
      <c r="G84" s="161"/>
      <c r="H84" s="161"/>
      <c r="I84" s="161">
        <v>0.05</v>
      </c>
      <c r="J84" s="174"/>
      <c r="K84" s="157">
        <f t="shared" si="12"/>
        <v>6383484.1628959281</v>
      </c>
    </row>
    <row r="85" spans="1:11" ht="32.25" customHeight="1" outlineLevel="3" x14ac:dyDescent="0.2">
      <c r="A85" s="149">
        <v>33</v>
      </c>
      <c r="B85" s="207" t="s">
        <v>314</v>
      </c>
      <c r="C85" s="190" t="s">
        <v>961</v>
      </c>
      <c r="D85" s="160">
        <f>H85*$D$62</f>
        <v>4.2556561085972854E-2</v>
      </c>
      <c r="E85" s="160"/>
      <c r="F85" s="160"/>
      <c r="G85" s="160"/>
      <c r="H85" s="160">
        <v>0.05</v>
      </c>
      <c r="I85" s="160"/>
      <c r="J85" s="173"/>
      <c r="K85" s="157">
        <f t="shared" si="12"/>
        <v>42556561.085972853</v>
      </c>
    </row>
    <row r="86" spans="1:11" ht="32.25" customHeight="1" outlineLevel="4" x14ac:dyDescent="0.2">
      <c r="A86">
        <v>34</v>
      </c>
      <c r="B86" s="191" t="s">
        <v>1079</v>
      </c>
      <c r="C86" s="192" t="s">
        <v>962</v>
      </c>
      <c r="D86" s="161">
        <f>I86*$D$85</f>
        <v>2.1278280542986429E-3</v>
      </c>
      <c r="E86" s="161"/>
      <c r="F86" s="161"/>
      <c r="G86" s="161"/>
      <c r="H86" s="161"/>
      <c r="I86" s="161">
        <v>0.05</v>
      </c>
      <c r="J86" s="174"/>
      <c r="K86" s="157">
        <f t="shared" si="12"/>
        <v>2127828.054298643</v>
      </c>
    </row>
    <row r="87" spans="1:11" ht="32.25" customHeight="1" outlineLevel="4" x14ac:dyDescent="0.2">
      <c r="A87" s="149">
        <v>35</v>
      </c>
      <c r="B87" s="191" t="s">
        <v>1080</v>
      </c>
      <c r="C87" s="192" t="s">
        <v>963</v>
      </c>
      <c r="D87" s="161">
        <f>I87*$D$85</f>
        <v>4.0428733031674206E-2</v>
      </c>
      <c r="E87" s="161"/>
      <c r="F87" s="161"/>
      <c r="G87" s="161"/>
      <c r="H87" s="161"/>
      <c r="I87" s="161">
        <v>0.95</v>
      </c>
      <c r="J87" s="174"/>
      <c r="K87" s="157">
        <f t="shared" si="12"/>
        <v>40428733.031674206</v>
      </c>
    </row>
    <row r="88" spans="1:11" ht="32.25" customHeight="1" outlineLevel="3" x14ac:dyDescent="0.2">
      <c r="A88">
        <v>36</v>
      </c>
      <c r="B88" s="207" t="s">
        <v>316</v>
      </c>
      <c r="C88" s="190" t="s">
        <v>964</v>
      </c>
      <c r="D88" s="160">
        <f>H88*$D$62</f>
        <v>4.2556561085972854E-2</v>
      </c>
      <c r="E88" s="160"/>
      <c r="F88" s="160"/>
      <c r="G88" s="160"/>
      <c r="H88" s="160">
        <v>0.05</v>
      </c>
      <c r="I88" s="160"/>
      <c r="J88" s="173"/>
      <c r="K88" s="157">
        <f t="shared" si="12"/>
        <v>42556561.085972853</v>
      </c>
    </row>
    <row r="89" spans="1:11" ht="32.25" customHeight="1" outlineLevel="4" x14ac:dyDescent="0.2">
      <c r="A89" s="149">
        <v>37</v>
      </c>
      <c r="B89" s="191" t="s">
        <v>1081</v>
      </c>
      <c r="C89" s="192" t="s">
        <v>965</v>
      </c>
      <c r="D89" s="161">
        <f>I89*$D$88</f>
        <v>1.2766968325791855E-2</v>
      </c>
      <c r="E89" s="161"/>
      <c r="F89" s="161"/>
      <c r="G89" s="161"/>
      <c r="H89" s="161"/>
      <c r="I89" s="161">
        <v>0.3</v>
      </c>
      <c r="J89" s="174"/>
      <c r="K89" s="157">
        <f t="shared" si="12"/>
        <v>12766968.325791856</v>
      </c>
    </row>
    <row r="90" spans="1:11" ht="32.25" customHeight="1" outlineLevel="4" x14ac:dyDescent="0.2">
      <c r="A90">
        <v>38</v>
      </c>
      <c r="B90" s="191" t="s">
        <v>1082</v>
      </c>
      <c r="C90" s="192" t="s">
        <v>966</v>
      </c>
      <c r="D90" s="161">
        <f t="shared" ref="D90:D92" si="13">I90*$D$88</f>
        <v>1.2766968325791855E-2</v>
      </c>
      <c r="E90" s="161"/>
      <c r="F90" s="161"/>
      <c r="G90" s="161"/>
      <c r="H90" s="161"/>
      <c r="I90" s="161">
        <v>0.3</v>
      </c>
      <c r="J90" s="174"/>
      <c r="K90" s="157">
        <f t="shared" si="12"/>
        <v>12766968.325791856</v>
      </c>
    </row>
    <row r="91" spans="1:11" ht="32.25" customHeight="1" outlineLevel="4" x14ac:dyDescent="0.2">
      <c r="A91" s="149">
        <v>39</v>
      </c>
      <c r="B91" s="191" t="s">
        <v>1083</v>
      </c>
      <c r="C91" s="192" t="s">
        <v>967</v>
      </c>
      <c r="D91" s="161">
        <f t="shared" si="13"/>
        <v>1.2766968325791855E-2</v>
      </c>
      <c r="E91" s="161"/>
      <c r="F91" s="161"/>
      <c r="G91" s="161"/>
      <c r="H91" s="161"/>
      <c r="I91" s="161">
        <v>0.3</v>
      </c>
      <c r="J91" s="174"/>
      <c r="K91" s="157">
        <f t="shared" si="12"/>
        <v>12766968.325791856</v>
      </c>
    </row>
    <row r="92" spans="1:11" ht="32.25" customHeight="1" outlineLevel="4" x14ac:dyDescent="0.2">
      <c r="A92">
        <v>40</v>
      </c>
      <c r="B92" s="191" t="s">
        <v>1084</v>
      </c>
      <c r="C92" s="192" t="s">
        <v>957</v>
      </c>
      <c r="D92" s="161">
        <f t="shared" si="13"/>
        <v>4.2556561085972857E-3</v>
      </c>
      <c r="E92" s="161"/>
      <c r="F92" s="161"/>
      <c r="G92" s="161"/>
      <c r="H92" s="161"/>
      <c r="I92" s="161">
        <v>0.1</v>
      </c>
      <c r="J92" s="174"/>
      <c r="K92" s="157">
        <f t="shared" si="12"/>
        <v>4255656.108597286</v>
      </c>
    </row>
    <row r="93" spans="1:11" ht="32.25" customHeight="1" outlineLevel="3" x14ac:dyDescent="0.2">
      <c r="A93" s="149">
        <v>41</v>
      </c>
      <c r="B93" s="207" t="s">
        <v>318</v>
      </c>
      <c r="C93" s="190" t="s">
        <v>968</v>
      </c>
      <c r="D93" s="160">
        <f>H93*$D$62</f>
        <v>8.5113122171945697E-3</v>
      </c>
      <c r="E93" s="160"/>
      <c r="F93" s="160"/>
      <c r="G93" s="160"/>
      <c r="H93" s="160">
        <v>0.01</v>
      </c>
      <c r="I93" s="160"/>
      <c r="J93" s="173"/>
      <c r="K93" s="157">
        <f t="shared" si="12"/>
        <v>8511312.2171945702</v>
      </c>
    </row>
    <row r="94" spans="1:11" ht="32.25" customHeight="1" outlineLevel="4" x14ac:dyDescent="0.2">
      <c r="A94">
        <v>42</v>
      </c>
      <c r="B94" s="210" t="s">
        <v>1085</v>
      </c>
      <c r="C94" s="192" t="s">
        <v>390</v>
      </c>
      <c r="D94" s="162">
        <f>I94*D93</f>
        <v>8.5113122171945697E-3</v>
      </c>
      <c r="E94" s="161"/>
      <c r="F94" s="161"/>
      <c r="G94" s="161"/>
      <c r="H94" s="161"/>
      <c r="I94" s="161">
        <v>1</v>
      </c>
      <c r="J94" s="174"/>
      <c r="K94" s="157">
        <f t="shared" si="12"/>
        <v>8511312.2171945702</v>
      </c>
    </row>
    <row r="95" spans="1:11" ht="32.25" customHeight="1" outlineLevel="2" x14ac:dyDescent="0.2">
      <c r="A95" s="149">
        <v>43</v>
      </c>
      <c r="B95" s="205" t="s">
        <v>78</v>
      </c>
      <c r="C95" s="206" t="s">
        <v>969</v>
      </c>
      <c r="D95" s="159">
        <f>G95*$D$61</f>
        <v>4.8868778280542986E-2</v>
      </c>
      <c r="E95" s="159"/>
      <c r="F95" s="159"/>
      <c r="G95" s="159">
        <v>5.4298642533936653E-2</v>
      </c>
      <c r="H95" s="159"/>
      <c r="I95" s="159"/>
      <c r="J95" s="172"/>
      <c r="K95" s="157">
        <f t="shared" si="12"/>
        <v>48868778.280542985</v>
      </c>
    </row>
    <row r="96" spans="1:11" ht="32.25" customHeight="1" outlineLevel="3" x14ac:dyDescent="0.2">
      <c r="A96">
        <v>44</v>
      </c>
      <c r="B96" s="207" t="s">
        <v>321</v>
      </c>
      <c r="C96" s="190" t="s">
        <v>942</v>
      </c>
      <c r="D96" s="160">
        <f>H96*$D$95</f>
        <v>2.4434389140271493E-2</v>
      </c>
      <c r="E96" s="160"/>
      <c r="F96" s="160"/>
      <c r="G96" s="160"/>
      <c r="H96" s="160">
        <v>0.5</v>
      </c>
      <c r="I96" s="160"/>
      <c r="J96" s="173"/>
      <c r="K96" s="157">
        <f t="shared" si="12"/>
        <v>24434389.140271492</v>
      </c>
    </row>
    <row r="97" spans="1:11" ht="32.25" customHeight="1" outlineLevel="4" x14ac:dyDescent="0.2">
      <c r="A97" s="149">
        <v>45</v>
      </c>
      <c r="B97" s="191" t="s">
        <v>1086</v>
      </c>
      <c r="C97" s="192" t="s">
        <v>970</v>
      </c>
      <c r="D97" s="161">
        <f>I97*$D$96</f>
        <v>1.7104072398190045E-2</v>
      </c>
      <c r="E97" s="161"/>
      <c r="F97" s="161"/>
      <c r="G97" s="161"/>
      <c r="H97" s="161"/>
      <c r="I97" s="161">
        <v>0.7</v>
      </c>
      <c r="J97" s="174"/>
      <c r="K97" s="157">
        <f t="shared" si="12"/>
        <v>17104072.398190044</v>
      </c>
    </row>
    <row r="98" spans="1:11" ht="32.25" customHeight="1" outlineLevel="4" x14ac:dyDescent="0.2">
      <c r="A98">
        <v>46</v>
      </c>
      <c r="B98" s="191" t="s">
        <v>1087</v>
      </c>
      <c r="C98" s="192" t="s">
        <v>971</v>
      </c>
      <c r="D98" s="161">
        <f>I98*$D$96</f>
        <v>7.3303167420814474E-3</v>
      </c>
      <c r="E98" s="161"/>
      <c r="F98" s="161"/>
      <c r="G98" s="161"/>
      <c r="H98" s="161"/>
      <c r="I98" s="161">
        <v>0.3</v>
      </c>
      <c r="J98" s="174"/>
      <c r="K98" s="157">
        <f t="shared" si="12"/>
        <v>7330316.7420814475</v>
      </c>
    </row>
    <row r="99" spans="1:11" ht="32.25" customHeight="1" outlineLevel="3" x14ac:dyDescent="0.2">
      <c r="A99" s="149">
        <v>47</v>
      </c>
      <c r="B99" s="207" t="s">
        <v>322</v>
      </c>
      <c r="C99" s="190" t="s">
        <v>972</v>
      </c>
      <c r="D99" s="160">
        <f>H99*$D$95</f>
        <v>1.6615384615384615E-2</v>
      </c>
      <c r="E99" s="160"/>
      <c r="F99" s="160"/>
      <c r="G99" s="160"/>
      <c r="H99" s="160">
        <v>0.34</v>
      </c>
      <c r="I99" s="160"/>
      <c r="J99" s="173"/>
      <c r="K99" s="157">
        <f t="shared" si="12"/>
        <v>16615384.615384616</v>
      </c>
    </row>
    <row r="100" spans="1:11" ht="32.25" customHeight="1" outlineLevel="4" x14ac:dyDescent="0.2">
      <c r="A100">
        <v>48</v>
      </c>
      <c r="B100" s="191" t="s">
        <v>1088</v>
      </c>
      <c r="C100" s="192" t="s">
        <v>973</v>
      </c>
      <c r="D100" s="161">
        <f>I100*$D$99</f>
        <v>3.3230769230769234E-3</v>
      </c>
      <c r="E100" s="161"/>
      <c r="F100" s="161"/>
      <c r="G100" s="161"/>
      <c r="H100" s="161"/>
      <c r="I100" s="161">
        <v>0.2</v>
      </c>
      <c r="J100" s="174"/>
      <c r="K100" s="157">
        <f t="shared" si="12"/>
        <v>3323076.9230769235</v>
      </c>
    </row>
    <row r="101" spans="1:11" ht="32.25" customHeight="1" outlineLevel="4" x14ac:dyDescent="0.2">
      <c r="A101" s="149">
        <v>49</v>
      </c>
      <c r="B101" s="191" t="s">
        <v>1089</v>
      </c>
      <c r="C101" s="192" t="s">
        <v>974</v>
      </c>
      <c r="D101" s="161">
        <f>I101*$D$99</f>
        <v>1.6615384615384617E-3</v>
      </c>
      <c r="E101" s="161"/>
      <c r="F101" s="161"/>
      <c r="G101" s="161"/>
      <c r="H101" s="161"/>
      <c r="I101" s="161">
        <v>0.1</v>
      </c>
      <c r="J101" s="174"/>
      <c r="K101" s="157">
        <f t="shared" si="12"/>
        <v>1661538.4615384617</v>
      </c>
    </row>
    <row r="102" spans="1:11" ht="32.25" customHeight="1" outlineLevel="4" x14ac:dyDescent="0.2">
      <c r="A102">
        <v>50</v>
      </c>
      <c r="B102" s="191" t="s">
        <v>1090</v>
      </c>
      <c r="C102" s="192" t="s">
        <v>975</v>
      </c>
      <c r="D102" s="161">
        <f t="shared" ref="D102:D105" si="14">I102*$D$99</f>
        <v>2.4923076923076921E-3</v>
      </c>
      <c r="E102" s="161"/>
      <c r="F102" s="161"/>
      <c r="G102" s="161"/>
      <c r="H102" s="161"/>
      <c r="I102" s="161">
        <v>0.15</v>
      </c>
      <c r="J102" s="174"/>
      <c r="K102" s="157">
        <f t="shared" si="12"/>
        <v>2492307.692307692</v>
      </c>
    </row>
    <row r="103" spans="1:11" ht="32.25" customHeight="1" outlineLevel="4" x14ac:dyDescent="0.2">
      <c r="A103" s="149">
        <v>51</v>
      </c>
      <c r="B103" s="191" t="s">
        <v>1091</v>
      </c>
      <c r="C103" s="192" t="s">
        <v>976</v>
      </c>
      <c r="D103" s="161">
        <f t="shared" si="14"/>
        <v>3.3230769230769234E-3</v>
      </c>
      <c r="E103" s="161"/>
      <c r="F103" s="161"/>
      <c r="G103" s="161"/>
      <c r="H103" s="161"/>
      <c r="I103" s="161">
        <v>0.2</v>
      </c>
      <c r="J103" s="174"/>
      <c r="K103" s="157">
        <f t="shared" si="12"/>
        <v>3323076.9230769235</v>
      </c>
    </row>
    <row r="104" spans="1:11" ht="32.25" customHeight="1" outlineLevel="4" x14ac:dyDescent="0.2">
      <c r="A104">
        <v>52</v>
      </c>
      <c r="B104" s="191" t="s">
        <v>1092</v>
      </c>
      <c r="C104" s="192" t="s">
        <v>945</v>
      </c>
      <c r="D104" s="161">
        <f t="shared" si="14"/>
        <v>4.9846153846153842E-3</v>
      </c>
      <c r="E104" s="161"/>
      <c r="F104" s="161"/>
      <c r="G104" s="161"/>
      <c r="H104" s="161"/>
      <c r="I104" s="161">
        <v>0.3</v>
      </c>
      <c r="J104" s="174"/>
      <c r="K104" s="157">
        <f t="shared" si="12"/>
        <v>4984615.384615384</v>
      </c>
    </row>
    <row r="105" spans="1:11" ht="32.25" customHeight="1" outlineLevel="4" x14ac:dyDescent="0.2">
      <c r="A105" s="149">
        <v>53</v>
      </c>
      <c r="B105" s="191" t="s">
        <v>1093</v>
      </c>
      <c r="C105" s="192" t="s">
        <v>977</v>
      </c>
      <c r="D105" s="161">
        <f t="shared" si="14"/>
        <v>8.3076923076923085E-4</v>
      </c>
      <c r="E105" s="161"/>
      <c r="F105" s="161"/>
      <c r="G105" s="161"/>
      <c r="H105" s="161"/>
      <c r="I105" s="161">
        <v>0.05</v>
      </c>
      <c r="J105" s="174"/>
      <c r="K105" s="157">
        <f t="shared" si="12"/>
        <v>830769.23076923087</v>
      </c>
    </row>
    <row r="106" spans="1:11" ht="32.25" customHeight="1" outlineLevel="3" x14ac:dyDescent="0.2">
      <c r="A106">
        <v>54</v>
      </c>
      <c r="B106" s="207" t="s">
        <v>323</v>
      </c>
      <c r="C106" s="190" t="s">
        <v>978</v>
      </c>
      <c r="D106" s="160">
        <f>H106*$D$95</f>
        <v>2.4434389140271496E-3</v>
      </c>
      <c r="E106" s="160"/>
      <c r="F106" s="160"/>
      <c r="G106" s="160"/>
      <c r="H106" s="160">
        <v>0.05</v>
      </c>
      <c r="I106" s="160"/>
      <c r="J106" s="173"/>
      <c r="K106" s="157">
        <f t="shared" si="12"/>
        <v>2443438.9140271498</v>
      </c>
    </row>
    <row r="107" spans="1:11" ht="32.25" customHeight="1" outlineLevel="4" x14ac:dyDescent="0.2">
      <c r="A107" s="149">
        <v>55</v>
      </c>
      <c r="B107" s="191" t="s">
        <v>1094</v>
      </c>
      <c r="C107" s="192" t="s">
        <v>979</v>
      </c>
      <c r="D107" s="161">
        <f>I107*D106</f>
        <v>2.4434389140271496E-3</v>
      </c>
      <c r="E107" s="161"/>
      <c r="F107" s="161"/>
      <c r="G107" s="161"/>
      <c r="H107" s="161"/>
      <c r="I107" s="161">
        <v>1</v>
      </c>
      <c r="J107" s="174"/>
      <c r="K107" s="157">
        <f t="shared" si="12"/>
        <v>2443438.9140271498</v>
      </c>
    </row>
    <row r="108" spans="1:11" ht="32.25" customHeight="1" outlineLevel="3" x14ac:dyDescent="0.2">
      <c r="A108">
        <v>56</v>
      </c>
      <c r="B108" s="207" t="s">
        <v>324</v>
      </c>
      <c r="C108" s="190" t="s">
        <v>961</v>
      </c>
      <c r="D108" s="160">
        <f>H108*$D$95</f>
        <v>2.4434389140271496E-3</v>
      </c>
      <c r="E108" s="160"/>
      <c r="F108" s="160"/>
      <c r="G108" s="160"/>
      <c r="H108" s="160">
        <v>0.05</v>
      </c>
      <c r="I108" s="160"/>
      <c r="J108" s="173"/>
      <c r="K108" s="157">
        <f t="shared" si="12"/>
        <v>2443438.9140271498</v>
      </c>
    </row>
    <row r="109" spans="1:11" ht="32.25" customHeight="1" outlineLevel="4" x14ac:dyDescent="0.2">
      <c r="A109" s="149">
        <v>57</v>
      </c>
      <c r="B109" s="191" t="s">
        <v>1095</v>
      </c>
      <c r="C109" s="192" t="s">
        <v>962</v>
      </c>
      <c r="D109" s="161">
        <f>I109*$D$108</f>
        <v>2.4434389140271499E-4</v>
      </c>
      <c r="E109" s="161"/>
      <c r="F109" s="161"/>
      <c r="G109" s="161"/>
      <c r="H109" s="161"/>
      <c r="I109" s="161">
        <v>0.1</v>
      </c>
      <c r="J109" s="174"/>
      <c r="K109" s="157">
        <f t="shared" si="12"/>
        <v>244343.891402715</v>
      </c>
    </row>
    <row r="110" spans="1:11" ht="32.25" customHeight="1" outlineLevel="4" x14ac:dyDescent="0.2">
      <c r="A110">
        <v>58</v>
      </c>
      <c r="B110" s="191" t="s">
        <v>1096</v>
      </c>
      <c r="C110" s="192" t="s">
        <v>963</v>
      </c>
      <c r="D110" s="161">
        <f t="shared" ref="D110:D111" si="15">I110*$D$108</f>
        <v>1.9547511312217199E-3</v>
      </c>
      <c r="E110" s="161"/>
      <c r="F110" s="161"/>
      <c r="G110" s="161"/>
      <c r="H110" s="161"/>
      <c r="I110" s="161">
        <v>0.8</v>
      </c>
      <c r="J110" s="174"/>
      <c r="K110" s="157">
        <f t="shared" si="12"/>
        <v>1954751.13122172</v>
      </c>
    </row>
    <row r="111" spans="1:11" ht="32.25" customHeight="1" outlineLevel="4" x14ac:dyDescent="0.2">
      <c r="A111" s="149">
        <v>59</v>
      </c>
      <c r="B111" s="191" t="s">
        <v>1097</v>
      </c>
      <c r="C111" s="192" t="s">
        <v>980</v>
      </c>
      <c r="D111" s="161">
        <f t="shared" si="15"/>
        <v>2.4434389140271499E-4</v>
      </c>
      <c r="E111" s="161"/>
      <c r="F111" s="161"/>
      <c r="G111" s="161"/>
      <c r="H111" s="161"/>
      <c r="I111" s="161">
        <v>0.1</v>
      </c>
      <c r="J111" s="174"/>
      <c r="K111" s="157">
        <f t="shared" si="12"/>
        <v>244343.891402715</v>
      </c>
    </row>
    <row r="112" spans="1:11" ht="32.25" customHeight="1" outlineLevel="3" x14ac:dyDescent="0.2">
      <c r="A112">
        <v>60</v>
      </c>
      <c r="B112" s="207" t="s">
        <v>325</v>
      </c>
      <c r="C112" s="190" t="s">
        <v>981</v>
      </c>
      <c r="D112" s="160">
        <f>H112*$D$95</f>
        <v>2.4434389140271496E-3</v>
      </c>
      <c r="E112" s="160"/>
      <c r="F112" s="160"/>
      <c r="G112" s="160"/>
      <c r="H112" s="160">
        <v>0.05</v>
      </c>
      <c r="I112" s="160"/>
      <c r="J112" s="173"/>
      <c r="K112" s="157">
        <f t="shared" si="12"/>
        <v>2443438.9140271498</v>
      </c>
    </row>
    <row r="113" spans="1:11" ht="32.25" customHeight="1" outlineLevel="4" x14ac:dyDescent="0.2">
      <c r="A113" s="149">
        <v>61</v>
      </c>
      <c r="B113" s="191" t="s">
        <v>1098</v>
      </c>
      <c r="C113" s="192" t="s">
        <v>965</v>
      </c>
      <c r="D113" s="161">
        <f>I113*$D$112</f>
        <v>7.3303167420814481E-4</v>
      </c>
      <c r="E113" s="161"/>
      <c r="F113" s="161"/>
      <c r="G113" s="161"/>
      <c r="H113" s="161"/>
      <c r="I113" s="161">
        <v>0.3</v>
      </c>
      <c r="J113" s="174"/>
      <c r="K113" s="157">
        <f t="shared" si="12"/>
        <v>733031.67420814477</v>
      </c>
    </row>
    <row r="114" spans="1:11" ht="32.25" customHeight="1" outlineLevel="4" x14ac:dyDescent="0.2">
      <c r="A114">
        <v>62</v>
      </c>
      <c r="B114" s="191" t="s">
        <v>1099</v>
      </c>
      <c r="C114" s="192" t="s">
        <v>966</v>
      </c>
      <c r="D114" s="161">
        <f t="shared" ref="D114:D116" si="16">I114*$D$112</f>
        <v>7.3303167420814481E-4</v>
      </c>
      <c r="E114" s="161"/>
      <c r="F114" s="161"/>
      <c r="G114" s="161"/>
      <c r="H114" s="161"/>
      <c r="I114" s="161">
        <v>0.3</v>
      </c>
      <c r="J114" s="174"/>
      <c r="K114" s="157">
        <f t="shared" si="12"/>
        <v>733031.67420814477</v>
      </c>
    </row>
    <row r="115" spans="1:11" ht="32.25" customHeight="1" outlineLevel="4" x14ac:dyDescent="0.2">
      <c r="A115" s="149">
        <v>63</v>
      </c>
      <c r="B115" s="191" t="s">
        <v>1100</v>
      </c>
      <c r="C115" s="192" t="s">
        <v>967</v>
      </c>
      <c r="D115" s="161">
        <f t="shared" si="16"/>
        <v>7.3303167420814481E-4</v>
      </c>
      <c r="E115" s="161"/>
      <c r="F115" s="161"/>
      <c r="G115" s="161"/>
      <c r="H115" s="161"/>
      <c r="I115" s="161">
        <v>0.3</v>
      </c>
      <c r="J115" s="174"/>
      <c r="K115" s="157">
        <f t="shared" si="12"/>
        <v>733031.67420814477</v>
      </c>
    </row>
    <row r="116" spans="1:11" ht="32.25" customHeight="1" outlineLevel="4" x14ac:dyDescent="0.2">
      <c r="A116">
        <v>64</v>
      </c>
      <c r="B116" s="191" t="s">
        <v>1101</v>
      </c>
      <c r="C116" s="192" t="s">
        <v>957</v>
      </c>
      <c r="D116" s="161">
        <f t="shared" si="16"/>
        <v>2.4434389140271499E-4</v>
      </c>
      <c r="E116" s="161"/>
      <c r="F116" s="161"/>
      <c r="G116" s="161"/>
      <c r="H116" s="161"/>
      <c r="I116" s="161">
        <v>0.1</v>
      </c>
      <c r="J116" s="174"/>
      <c r="K116" s="157">
        <f t="shared" si="12"/>
        <v>244343.891402715</v>
      </c>
    </row>
    <row r="117" spans="1:11" ht="32.25" customHeight="1" outlineLevel="3" x14ac:dyDescent="0.2">
      <c r="A117" s="149">
        <v>65</v>
      </c>
      <c r="B117" s="211" t="s">
        <v>326</v>
      </c>
      <c r="C117" s="190" t="s">
        <v>968</v>
      </c>
      <c r="D117" s="160">
        <f>H117*$D$95</f>
        <v>4.8868778280542987E-4</v>
      </c>
      <c r="E117" s="160"/>
      <c r="F117" s="160"/>
      <c r="G117" s="160"/>
      <c r="H117" s="160">
        <v>0.01</v>
      </c>
      <c r="I117" s="160"/>
      <c r="J117" s="173"/>
      <c r="K117" s="157">
        <f t="shared" si="12"/>
        <v>488687.78280542989</v>
      </c>
    </row>
    <row r="118" spans="1:11" ht="32.25" customHeight="1" outlineLevel="4" x14ac:dyDescent="0.2">
      <c r="A118">
        <v>66</v>
      </c>
      <c r="B118" s="191" t="s">
        <v>1102</v>
      </c>
      <c r="C118" s="192" t="s">
        <v>982</v>
      </c>
      <c r="D118" s="161">
        <f>I118*$D$117</f>
        <v>2.4434389140271494E-4</v>
      </c>
      <c r="E118" s="161"/>
      <c r="F118" s="161"/>
      <c r="G118" s="161"/>
      <c r="H118" s="161"/>
      <c r="I118" s="161">
        <v>0.5</v>
      </c>
      <c r="J118" s="174"/>
      <c r="K118" s="157">
        <f t="shared" si="12"/>
        <v>244343.89140271494</v>
      </c>
    </row>
    <row r="119" spans="1:11" ht="32.25" customHeight="1" outlineLevel="4" x14ac:dyDescent="0.2">
      <c r="A119" s="149">
        <v>67</v>
      </c>
      <c r="B119" s="191" t="s">
        <v>1103</v>
      </c>
      <c r="C119" s="192" t="s">
        <v>983</v>
      </c>
      <c r="D119" s="161">
        <f>I119*$D$117</f>
        <v>2.4434389140271494E-4</v>
      </c>
      <c r="E119" s="161"/>
      <c r="F119" s="161"/>
      <c r="G119" s="161"/>
      <c r="H119" s="161"/>
      <c r="I119" s="161">
        <v>0.5</v>
      </c>
      <c r="J119" s="174"/>
      <c r="K119" s="157">
        <f t="shared" si="12"/>
        <v>244343.89140271494</v>
      </c>
    </row>
    <row r="120" spans="1:11" ht="32.25" customHeight="1" outlineLevel="1" x14ac:dyDescent="0.2">
      <c r="A120">
        <v>68</v>
      </c>
      <c r="B120" s="203">
        <v>1.6</v>
      </c>
      <c r="C120" s="186" t="s">
        <v>984</v>
      </c>
      <c r="D120" s="158">
        <f>F120*$D$12</f>
        <v>0</v>
      </c>
      <c r="E120" s="158"/>
      <c r="F120" s="158">
        <v>0</v>
      </c>
      <c r="G120" s="158"/>
      <c r="H120" s="158"/>
      <c r="I120" s="158"/>
      <c r="J120" s="171"/>
      <c r="K120" s="157">
        <f t="shared" si="12"/>
        <v>0</v>
      </c>
    </row>
    <row r="121" spans="1:11" ht="32.25" customHeight="1" outlineLevel="2" x14ac:dyDescent="0.2">
      <c r="A121" s="149">
        <v>69</v>
      </c>
      <c r="B121" s="212" t="s">
        <v>79</v>
      </c>
      <c r="C121" s="206" t="s">
        <v>985</v>
      </c>
      <c r="D121" s="159">
        <f>G121*D120</f>
        <v>0</v>
      </c>
      <c r="E121" s="159"/>
      <c r="F121" s="159"/>
      <c r="G121" s="159">
        <v>1</v>
      </c>
      <c r="H121" s="159"/>
      <c r="I121" s="159"/>
      <c r="J121" s="172"/>
      <c r="K121" s="157">
        <f t="shared" si="12"/>
        <v>0</v>
      </c>
    </row>
    <row r="122" spans="1:11" ht="32.25" customHeight="1" outlineLevel="1" x14ac:dyDescent="0.2">
      <c r="A122">
        <v>70</v>
      </c>
      <c r="B122" s="203">
        <v>1.7</v>
      </c>
      <c r="C122" s="186" t="s">
        <v>986</v>
      </c>
      <c r="D122" s="158">
        <f>F122*$D$12</f>
        <v>0</v>
      </c>
      <c r="E122" s="158"/>
      <c r="F122" s="158">
        <v>0</v>
      </c>
      <c r="G122" s="158"/>
      <c r="H122" s="158"/>
      <c r="I122" s="158"/>
      <c r="J122" s="171"/>
      <c r="K122" s="157">
        <f t="shared" si="12"/>
        <v>0</v>
      </c>
    </row>
    <row r="123" spans="1:11" ht="32.25" customHeight="1" outlineLevel="2" x14ac:dyDescent="0.2">
      <c r="A123" s="149">
        <v>71</v>
      </c>
      <c r="B123" s="212" t="s">
        <v>512</v>
      </c>
      <c r="C123" s="206" t="s">
        <v>987</v>
      </c>
      <c r="D123" s="159">
        <f>G123*D122</f>
        <v>0</v>
      </c>
      <c r="E123" s="159"/>
      <c r="F123" s="159"/>
      <c r="G123" s="159">
        <v>1</v>
      </c>
      <c r="H123" s="159"/>
      <c r="I123" s="159"/>
      <c r="J123" s="172"/>
      <c r="K123" s="157">
        <f t="shared" si="12"/>
        <v>0</v>
      </c>
    </row>
    <row r="124" spans="1:11" ht="32.25" customHeight="1" outlineLevel="1" x14ac:dyDescent="0.2">
      <c r="A124">
        <v>72</v>
      </c>
      <c r="B124" s="203">
        <v>1.8</v>
      </c>
      <c r="C124" s="186" t="s">
        <v>988</v>
      </c>
      <c r="D124" s="158">
        <f>F124*$D$12</f>
        <v>0.05</v>
      </c>
      <c r="E124" s="158"/>
      <c r="F124" s="158">
        <v>0.05</v>
      </c>
      <c r="G124" s="158"/>
      <c r="H124" s="158"/>
      <c r="I124" s="158"/>
      <c r="J124" s="171"/>
      <c r="K124" s="157">
        <f t="shared" si="12"/>
        <v>50000000</v>
      </c>
    </row>
    <row r="125" spans="1:11" ht="32.25" customHeight="1" outlineLevel="2" x14ac:dyDescent="0.2">
      <c r="A125" s="149">
        <v>73</v>
      </c>
      <c r="B125" s="213" t="s">
        <v>559</v>
      </c>
      <c r="C125" s="214" t="s">
        <v>992</v>
      </c>
      <c r="D125" s="178">
        <f>G125*D124</f>
        <v>0.05</v>
      </c>
      <c r="E125" s="178"/>
      <c r="F125" s="178"/>
      <c r="G125" s="178">
        <v>1</v>
      </c>
      <c r="H125" s="178"/>
      <c r="I125" s="178"/>
      <c r="J125" s="179"/>
      <c r="K125" s="157">
        <f t="shared" si="12"/>
        <v>50000000</v>
      </c>
    </row>
  </sheetData>
  <autoFilter ref="B11:I11" xr:uid="{458688B9-DABC-4807-BD58-1F54AB1A2BBE}"/>
  <mergeCells count="10">
    <mergeCell ref="E10:J10"/>
    <mergeCell ref="D8:J8"/>
    <mergeCell ref="D1:J7"/>
    <mergeCell ref="B10:B11"/>
    <mergeCell ref="B1:B7"/>
    <mergeCell ref="C1:C3"/>
    <mergeCell ref="C4:C6"/>
    <mergeCell ref="C8:C9"/>
    <mergeCell ref="D9:D11"/>
    <mergeCell ref="C10:C11"/>
  </mergeCells>
  <phoneticPr fontId="9" type="noConversion"/>
  <printOptions horizontalCentered="1" verticalCentered="1"/>
  <pageMargins left="0" right="0" top="0" bottom="0" header="0" footer="0"/>
  <pageSetup paperSize="9" scale="50" orientation="portrait" r:id="rId1"/>
  <headerFooter>
    <oddFooter>&amp;L&amp;11&amp;P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BE6F-DF69-453D-911F-6F430B6754F2}">
  <sheetPr>
    <outlinePr summaryBelow="0" summaryRight="0"/>
  </sheetPr>
  <dimension ref="A1:L125"/>
  <sheetViews>
    <sheetView tabSelected="1" view="pageBreakPreview" zoomScale="70" zoomScaleNormal="100" zoomScaleSheetLayoutView="70" workbookViewId="0">
      <selection activeCell="C4" sqref="C4:C6"/>
    </sheetView>
  </sheetViews>
  <sheetFormatPr defaultRowHeight="12.75" outlineLevelRow="5" x14ac:dyDescent="0.2"/>
  <cols>
    <col min="2" max="2" width="25.5" customWidth="1"/>
    <col min="3" max="3" width="111.5" customWidth="1"/>
    <col min="4" max="4" width="22.6640625" customWidth="1"/>
    <col min="5" max="9" width="10.83203125" customWidth="1"/>
    <col min="10" max="10" width="11.1640625" bestFit="1" customWidth="1"/>
    <col min="11" max="11" width="13" bestFit="1" customWidth="1"/>
    <col min="12" max="12" width="4.1640625" bestFit="1" customWidth="1"/>
  </cols>
  <sheetData>
    <row r="1" spans="1:12" ht="30" customHeight="1" x14ac:dyDescent="0.2">
      <c r="B1" s="356"/>
      <c r="C1" s="387" t="s">
        <v>35</v>
      </c>
      <c r="D1" s="372"/>
      <c r="E1" s="373"/>
      <c r="F1" s="373"/>
      <c r="G1" s="373"/>
      <c r="H1" s="373"/>
      <c r="I1" s="373"/>
      <c r="J1" s="374"/>
    </row>
    <row r="2" spans="1:12" ht="30" customHeight="1" x14ac:dyDescent="0.2">
      <c r="B2" s="356"/>
      <c r="C2" s="388"/>
      <c r="D2" s="375"/>
      <c r="E2" s="376"/>
      <c r="F2" s="376"/>
      <c r="G2" s="376"/>
      <c r="H2" s="376"/>
      <c r="I2" s="376"/>
      <c r="J2" s="377"/>
    </row>
    <row r="3" spans="1:12" ht="30" customHeight="1" x14ac:dyDescent="0.2">
      <c r="B3" s="356"/>
      <c r="C3" s="388"/>
      <c r="D3" s="375"/>
      <c r="E3" s="376"/>
      <c r="F3" s="376"/>
      <c r="G3" s="376"/>
      <c r="H3" s="376"/>
      <c r="I3" s="376"/>
      <c r="J3" s="377"/>
    </row>
    <row r="4" spans="1:12" ht="12.75" customHeight="1" x14ac:dyDescent="0.2">
      <c r="B4" s="356"/>
      <c r="C4" s="389" t="s">
        <v>1112</v>
      </c>
      <c r="D4" s="375"/>
      <c r="E4" s="376"/>
      <c r="F4" s="376"/>
      <c r="G4" s="376"/>
      <c r="H4" s="376"/>
      <c r="I4" s="376"/>
      <c r="J4" s="377"/>
    </row>
    <row r="5" spans="1:12" ht="12.75" customHeight="1" x14ac:dyDescent="0.2">
      <c r="B5" s="356"/>
      <c r="C5" s="390"/>
      <c r="D5" s="375"/>
      <c r="E5" s="376"/>
      <c r="F5" s="376"/>
      <c r="G5" s="376"/>
      <c r="H5" s="376"/>
      <c r="I5" s="376"/>
      <c r="J5" s="377"/>
    </row>
    <row r="6" spans="1:12" ht="44.25" customHeight="1" x14ac:dyDescent="0.2">
      <c r="B6" s="356"/>
      <c r="C6" s="391"/>
      <c r="D6" s="375"/>
      <c r="E6" s="376"/>
      <c r="F6" s="376"/>
      <c r="G6" s="376"/>
      <c r="H6" s="376"/>
      <c r="I6" s="376"/>
      <c r="J6" s="377"/>
    </row>
    <row r="7" spans="1:12" ht="27" x14ac:dyDescent="0.2">
      <c r="B7" s="356"/>
      <c r="C7" s="128" t="s">
        <v>45</v>
      </c>
      <c r="D7" s="375"/>
      <c r="E7" s="376"/>
      <c r="F7" s="376"/>
      <c r="G7" s="376"/>
      <c r="H7" s="376"/>
      <c r="I7" s="376"/>
      <c r="J7" s="377"/>
    </row>
    <row r="8" spans="1:12" ht="27" customHeight="1" x14ac:dyDescent="0.2">
      <c r="B8" s="129" t="s">
        <v>9</v>
      </c>
      <c r="C8" s="392" t="s">
        <v>903</v>
      </c>
      <c r="D8" s="381" t="s">
        <v>1108</v>
      </c>
      <c r="E8" s="382"/>
      <c r="F8" s="382"/>
      <c r="G8" s="382"/>
      <c r="H8" s="382"/>
      <c r="I8" s="382"/>
      <c r="J8" s="383"/>
    </row>
    <row r="9" spans="1:12" ht="42" customHeight="1" x14ac:dyDescent="0.2">
      <c r="B9" s="132" t="s">
        <v>919</v>
      </c>
      <c r="C9" s="393"/>
      <c r="D9" s="384" t="s">
        <v>82</v>
      </c>
      <c r="E9" s="150"/>
      <c r="F9" s="82"/>
      <c r="G9" s="215"/>
      <c r="H9" s="152"/>
      <c r="I9" s="164"/>
      <c r="J9" s="165"/>
    </row>
    <row r="10" spans="1:12" ht="20.25" customHeight="1" x14ac:dyDescent="0.2">
      <c r="B10" s="398" t="s">
        <v>46</v>
      </c>
      <c r="C10" s="394" t="s">
        <v>250</v>
      </c>
      <c r="D10" s="385"/>
      <c r="E10" s="397" t="s">
        <v>88</v>
      </c>
      <c r="F10" s="370"/>
      <c r="G10" s="370"/>
      <c r="H10" s="370"/>
      <c r="I10" s="370"/>
      <c r="J10" s="371"/>
    </row>
    <row r="11" spans="1:12" ht="69" customHeight="1" x14ac:dyDescent="0.2">
      <c r="B11" s="399"/>
      <c r="C11" s="400"/>
      <c r="D11" s="385"/>
      <c r="E11" s="148" t="s">
        <v>83</v>
      </c>
      <c r="F11" s="133" t="s">
        <v>84</v>
      </c>
      <c r="G11" s="86" t="s">
        <v>85</v>
      </c>
      <c r="H11" s="86" t="s">
        <v>86</v>
      </c>
      <c r="I11" s="86" t="s">
        <v>87</v>
      </c>
      <c r="J11" s="86" t="s">
        <v>807</v>
      </c>
    </row>
    <row r="12" spans="1:12" s="149" customFormat="1" ht="32.25" customHeight="1" x14ac:dyDescent="0.2">
      <c r="A12" s="149">
        <v>1</v>
      </c>
      <c r="B12" s="182">
        <v>1</v>
      </c>
      <c r="C12" s="183" t="s">
        <v>81</v>
      </c>
      <c r="D12" s="180">
        <v>1</v>
      </c>
      <c r="E12" s="153">
        <v>1</v>
      </c>
      <c r="F12" s="153"/>
      <c r="G12" s="166"/>
      <c r="H12" s="166"/>
      <c r="I12" s="153"/>
      <c r="J12" s="154"/>
      <c r="K12" s="157">
        <f>D12*1000000000</f>
        <v>1000000000</v>
      </c>
      <c r="L12" s="149">
        <f>D17*180</f>
        <v>8.1000000000000014</v>
      </c>
    </row>
    <row r="13" spans="1:12" s="149" customFormat="1" ht="32.25" customHeight="1" outlineLevel="1" x14ac:dyDescent="0.2">
      <c r="B13" s="184">
        <v>1.1000000000000001</v>
      </c>
      <c r="C13" s="185" t="s">
        <v>1104</v>
      </c>
      <c r="D13" s="158"/>
      <c r="E13" s="158"/>
      <c r="F13" s="158"/>
      <c r="G13" s="158"/>
      <c r="H13" s="158"/>
      <c r="I13" s="167"/>
      <c r="J13" s="171"/>
      <c r="K13" s="157">
        <f t="shared" ref="K13:K76" si="0">D13*1000000000</f>
        <v>0</v>
      </c>
    </row>
    <row r="14" spans="1:12" s="149" customFormat="1" ht="32.25" customHeight="1" outlineLevel="1" collapsed="1" x14ac:dyDescent="0.2">
      <c r="B14" s="184">
        <v>1.2</v>
      </c>
      <c r="C14" s="185" t="s">
        <v>1105</v>
      </c>
      <c r="D14" s="158"/>
      <c r="E14" s="158"/>
      <c r="F14" s="158"/>
      <c r="G14" s="158"/>
      <c r="H14" s="158"/>
      <c r="I14" s="167"/>
      <c r="J14" s="171"/>
      <c r="K14" s="157">
        <f t="shared" si="0"/>
        <v>0</v>
      </c>
    </row>
    <row r="15" spans="1:12" ht="32.25" customHeight="1" outlineLevel="1" x14ac:dyDescent="0.2">
      <c r="A15">
        <v>2</v>
      </c>
      <c r="B15" s="184">
        <v>1.3</v>
      </c>
      <c r="C15" s="186" t="s">
        <v>990</v>
      </c>
      <c r="D15" s="158">
        <f>F15*$D$12</f>
        <v>0.01</v>
      </c>
      <c r="E15" s="158"/>
      <c r="F15" s="158">
        <v>0.01</v>
      </c>
      <c r="G15" s="158"/>
      <c r="H15" s="158"/>
      <c r="I15" s="167"/>
      <c r="J15" s="171"/>
      <c r="K15" s="157">
        <f t="shared" si="0"/>
        <v>10000000</v>
      </c>
    </row>
    <row r="16" spans="1:12" ht="32.25" customHeight="1" outlineLevel="1" x14ac:dyDescent="0.2">
      <c r="A16" s="149">
        <v>3</v>
      </c>
      <c r="B16" s="184">
        <v>1.4</v>
      </c>
      <c r="C16" s="186" t="s">
        <v>93</v>
      </c>
      <c r="D16" s="158">
        <f>F16*$D$12</f>
        <v>0.05</v>
      </c>
      <c r="E16" s="158"/>
      <c r="F16" s="158">
        <v>0.05</v>
      </c>
      <c r="G16" s="158"/>
      <c r="H16" s="158"/>
      <c r="I16" s="167"/>
      <c r="J16" s="171"/>
      <c r="K16" s="157">
        <f t="shared" si="0"/>
        <v>50000000</v>
      </c>
    </row>
    <row r="17" spans="1:11" ht="32.25" customHeight="1" outlineLevel="2" x14ac:dyDescent="0.2">
      <c r="A17" s="149">
        <v>4</v>
      </c>
      <c r="B17" s="187" t="s">
        <v>69</v>
      </c>
      <c r="C17" s="188" t="s">
        <v>935</v>
      </c>
      <c r="D17" s="159">
        <f>G17*$D$16</f>
        <v>4.5000000000000005E-2</v>
      </c>
      <c r="E17" s="159"/>
      <c r="F17" s="159"/>
      <c r="G17" s="159">
        <v>0.9</v>
      </c>
      <c r="H17" s="159"/>
      <c r="I17" s="159"/>
      <c r="J17" s="172"/>
      <c r="K17" s="157">
        <f t="shared" si="0"/>
        <v>45000000.000000007</v>
      </c>
    </row>
    <row r="18" spans="1:11" ht="32.25" customHeight="1" outlineLevel="3" x14ac:dyDescent="0.2">
      <c r="A18" s="149"/>
      <c r="B18" s="189" t="s">
        <v>70</v>
      </c>
      <c r="C18" s="190" t="s">
        <v>994</v>
      </c>
      <c r="D18" s="160">
        <f>H18*$D$17</f>
        <v>2.2500000000000003E-3</v>
      </c>
      <c r="E18" s="160"/>
      <c r="F18" s="160"/>
      <c r="G18" s="160"/>
      <c r="H18" s="160">
        <v>0.05</v>
      </c>
      <c r="I18" s="160"/>
      <c r="J18" s="173"/>
      <c r="K18" s="157">
        <f t="shared" si="0"/>
        <v>2250000.0000000005</v>
      </c>
    </row>
    <row r="19" spans="1:11" ht="32.25" customHeight="1" outlineLevel="4" x14ac:dyDescent="0.2">
      <c r="B19" s="191" t="s">
        <v>995</v>
      </c>
      <c r="C19" s="192" t="s">
        <v>996</v>
      </c>
      <c r="D19" s="161">
        <f>I19*$D$18</f>
        <v>3.2142857142857147E-4</v>
      </c>
      <c r="E19" s="161"/>
      <c r="F19" s="161"/>
      <c r="G19" s="161"/>
      <c r="H19" s="161"/>
      <c r="I19" s="161">
        <f>100%/7</f>
        <v>0.14285714285714285</v>
      </c>
      <c r="J19" s="174"/>
      <c r="K19" s="157">
        <f t="shared" si="0"/>
        <v>321428.57142857148</v>
      </c>
    </row>
    <row r="20" spans="1:11" ht="32.25" customHeight="1" outlineLevel="4" x14ac:dyDescent="0.2">
      <c r="B20" s="191" t="s">
        <v>997</v>
      </c>
      <c r="C20" s="192" t="s">
        <v>998</v>
      </c>
      <c r="D20" s="161">
        <f t="shared" ref="D20:D25" si="1">I20*$D$18</f>
        <v>3.2142857142857147E-4</v>
      </c>
      <c r="E20" s="161"/>
      <c r="F20" s="161"/>
      <c r="G20" s="161"/>
      <c r="H20" s="161"/>
      <c r="I20" s="161">
        <f t="shared" ref="I20:I25" si="2">100%/7</f>
        <v>0.14285714285714285</v>
      </c>
      <c r="J20" s="174"/>
      <c r="K20" s="157">
        <f t="shared" si="0"/>
        <v>321428.57142857148</v>
      </c>
    </row>
    <row r="21" spans="1:11" ht="32.25" customHeight="1" outlineLevel="4" x14ac:dyDescent="0.2">
      <c r="B21" s="191" t="s">
        <v>999</v>
      </c>
      <c r="C21" s="192" t="s">
        <v>1000</v>
      </c>
      <c r="D21" s="161">
        <f t="shared" si="1"/>
        <v>3.2142857142857147E-4</v>
      </c>
      <c r="E21" s="161"/>
      <c r="F21" s="161"/>
      <c r="G21" s="161"/>
      <c r="H21" s="161"/>
      <c r="I21" s="161">
        <f t="shared" si="2"/>
        <v>0.14285714285714285</v>
      </c>
      <c r="J21" s="174"/>
      <c r="K21" s="157">
        <f t="shared" si="0"/>
        <v>321428.57142857148</v>
      </c>
    </row>
    <row r="22" spans="1:11" ht="32.25" customHeight="1" outlineLevel="4" x14ac:dyDescent="0.2">
      <c r="B22" s="191" t="s">
        <v>1001</v>
      </c>
      <c r="C22" s="192" t="s">
        <v>1002</v>
      </c>
      <c r="D22" s="161">
        <f t="shared" si="1"/>
        <v>3.2142857142857147E-4</v>
      </c>
      <c r="E22" s="161"/>
      <c r="F22" s="161"/>
      <c r="G22" s="161"/>
      <c r="H22" s="161"/>
      <c r="I22" s="161">
        <f t="shared" si="2"/>
        <v>0.14285714285714285</v>
      </c>
      <c r="J22" s="174"/>
      <c r="K22" s="157">
        <f t="shared" si="0"/>
        <v>321428.57142857148</v>
      </c>
    </row>
    <row r="23" spans="1:11" ht="32.25" customHeight="1" outlineLevel="4" x14ac:dyDescent="0.2">
      <c r="B23" s="191" t="s">
        <v>1003</v>
      </c>
      <c r="C23" s="192" t="s">
        <v>1004</v>
      </c>
      <c r="D23" s="161">
        <f t="shared" si="1"/>
        <v>3.2142857142857147E-4</v>
      </c>
      <c r="E23" s="161"/>
      <c r="F23" s="161"/>
      <c r="G23" s="161"/>
      <c r="H23" s="161"/>
      <c r="I23" s="161">
        <f t="shared" si="2"/>
        <v>0.14285714285714285</v>
      </c>
      <c r="J23" s="174"/>
      <c r="K23" s="157">
        <f t="shared" si="0"/>
        <v>321428.57142857148</v>
      </c>
    </row>
    <row r="24" spans="1:11" ht="32.25" customHeight="1" outlineLevel="4" x14ac:dyDescent="0.2">
      <c r="B24" s="191" t="s">
        <v>1005</v>
      </c>
      <c r="C24" s="192" t="s">
        <v>1006</v>
      </c>
      <c r="D24" s="161">
        <f t="shared" si="1"/>
        <v>3.2142857142857147E-4</v>
      </c>
      <c r="E24" s="161"/>
      <c r="F24" s="161"/>
      <c r="G24" s="161"/>
      <c r="H24" s="161"/>
      <c r="I24" s="161">
        <f t="shared" si="2"/>
        <v>0.14285714285714285</v>
      </c>
      <c r="J24" s="174"/>
      <c r="K24" s="157">
        <f t="shared" si="0"/>
        <v>321428.57142857148</v>
      </c>
    </row>
    <row r="25" spans="1:11" ht="32.25" customHeight="1" outlineLevel="4" x14ac:dyDescent="0.2">
      <c r="B25" s="191" t="s">
        <v>1007</v>
      </c>
      <c r="C25" s="192" t="s">
        <v>1008</v>
      </c>
      <c r="D25" s="161">
        <f t="shared" si="1"/>
        <v>3.2142857142857147E-4</v>
      </c>
      <c r="E25" s="161"/>
      <c r="F25" s="161"/>
      <c r="G25" s="161"/>
      <c r="H25" s="161"/>
      <c r="I25" s="161">
        <f t="shared" si="2"/>
        <v>0.14285714285714285</v>
      </c>
      <c r="J25" s="174"/>
      <c r="K25" s="157">
        <f t="shared" si="0"/>
        <v>321428.57142857148</v>
      </c>
    </row>
    <row r="26" spans="1:11" ht="32.25" customHeight="1" outlineLevel="3" x14ac:dyDescent="0.2">
      <c r="A26" s="149"/>
      <c r="B26" s="189" t="s">
        <v>71</v>
      </c>
      <c r="C26" s="190" t="s">
        <v>1009</v>
      </c>
      <c r="D26" s="160">
        <f>H26*$D$17</f>
        <v>2.2500000000000003E-3</v>
      </c>
      <c r="E26" s="160"/>
      <c r="F26" s="160"/>
      <c r="G26" s="160"/>
      <c r="H26" s="160">
        <v>0.05</v>
      </c>
      <c r="I26" s="160"/>
      <c r="J26" s="173"/>
      <c r="K26" s="157">
        <f t="shared" si="0"/>
        <v>2250000.0000000005</v>
      </c>
    </row>
    <row r="27" spans="1:11" ht="32.25" customHeight="1" outlineLevel="4" x14ac:dyDescent="0.2">
      <c r="B27" s="191" t="s">
        <v>1010</v>
      </c>
      <c r="C27" s="192" t="s">
        <v>1011</v>
      </c>
      <c r="D27" s="161">
        <f>I27*$D$26</f>
        <v>2.8125000000000003E-4</v>
      </c>
      <c r="E27" s="161"/>
      <c r="F27" s="161"/>
      <c r="G27" s="161"/>
      <c r="H27" s="161"/>
      <c r="I27" s="161">
        <f>100%/8</f>
        <v>0.125</v>
      </c>
      <c r="J27" s="174"/>
      <c r="K27" s="157">
        <f t="shared" si="0"/>
        <v>281250.00000000006</v>
      </c>
    </row>
    <row r="28" spans="1:11" ht="32.25" customHeight="1" outlineLevel="4" x14ac:dyDescent="0.2">
      <c r="B28" s="191" t="s">
        <v>1012</v>
      </c>
      <c r="C28" s="192" t="s">
        <v>1013</v>
      </c>
      <c r="D28" s="161">
        <f t="shared" ref="D28:D34" si="3">I28*$D$26</f>
        <v>2.8125000000000003E-4</v>
      </c>
      <c r="E28" s="161"/>
      <c r="F28" s="161"/>
      <c r="G28" s="161"/>
      <c r="H28" s="161"/>
      <c r="I28" s="161">
        <f t="shared" ref="I28:I34" si="4">100%/8</f>
        <v>0.125</v>
      </c>
      <c r="J28" s="174"/>
      <c r="K28" s="157">
        <f t="shared" si="0"/>
        <v>281250.00000000006</v>
      </c>
    </row>
    <row r="29" spans="1:11" ht="32.25" customHeight="1" outlineLevel="4" x14ac:dyDescent="0.2">
      <c r="B29" s="191" t="s">
        <v>1014</v>
      </c>
      <c r="C29" s="192" t="s">
        <v>1015</v>
      </c>
      <c r="D29" s="161">
        <f t="shared" si="3"/>
        <v>2.8125000000000003E-4</v>
      </c>
      <c r="E29" s="161"/>
      <c r="F29" s="161"/>
      <c r="G29" s="161"/>
      <c r="H29" s="161"/>
      <c r="I29" s="161">
        <f t="shared" si="4"/>
        <v>0.125</v>
      </c>
      <c r="J29" s="174"/>
      <c r="K29" s="157">
        <f t="shared" si="0"/>
        <v>281250.00000000006</v>
      </c>
    </row>
    <row r="30" spans="1:11" ht="32.25" customHeight="1" outlineLevel="4" x14ac:dyDescent="0.2">
      <c r="B30" s="191" t="s">
        <v>1016</v>
      </c>
      <c r="C30" s="192" t="s">
        <v>1017</v>
      </c>
      <c r="D30" s="161">
        <f t="shared" si="3"/>
        <v>2.8125000000000003E-4</v>
      </c>
      <c r="E30" s="161"/>
      <c r="F30" s="161"/>
      <c r="G30" s="161"/>
      <c r="H30" s="161"/>
      <c r="I30" s="161">
        <f t="shared" si="4"/>
        <v>0.125</v>
      </c>
      <c r="J30" s="174"/>
      <c r="K30" s="157">
        <f t="shared" si="0"/>
        <v>281250.00000000006</v>
      </c>
    </row>
    <row r="31" spans="1:11" ht="32.25" customHeight="1" outlineLevel="4" x14ac:dyDescent="0.2">
      <c r="B31" s="191" t="s">
        <v>1018</v>
      </c>
      <c r="C31" s="192" t="s">
        <v>1019</v>
      </c>
      <c r="D31" s="161">
        <f t="shared" si="3"/>
        <v>2.8125000000000003E-4</v>
      </c>
      <c r="E31" s="161"/>
      <c r="F31" s="161"/>
      <c r="G31" s="161"/>
      <c r="H31" s="161"/>
      <c r="I31" s="161">
        <f t="shared" si="4"/>
        <v>0.125</v>
      </c>
      <c r="J31" s="174"/>
      <c r="K31" s="157">
        <f t="shared" si="0"/>
        <v>281250.00000000006</v>
      </c>
    </row>
    <row r="32" spans="1:11" ht="32.25" customHeight="1" outlineLevel="4" x14ac:dyDescent="0.2">
      <c r="B32" s="191" t="s">
        <v>1020</v>
      </c>
      <c r="C32" s="192" t="s">
        <v>1021</v>
      </c>
      <c r="D32" s="161">
        <f t="shared" si="3"/>
        <v>2.8125000000000003E-4</v>
      </c>
      <c r="E32" s="161"/>
      <c r="F32" s="161"/>
      <c r="G32" s="161"/>
      <c r="H32" s="161"/>
      <c r="I32" s="161">
        <f t="shared" si="4"/>
        <v>0.125</v>
      </c>
      <c r="J32" s="174"/>
      <c r="K32" s="157">
        <f t="shared" si="0"/>
        <v>281250.00000000006</v>
      </c>
    </row>
    <row r="33" spans="1:11" ht="32.25" customHeight="1" outlineLevel="4" x14ac:dyDescent="0.2">
      <c r="B33" s="191" t="s">
        <v>1022</v>
      </c>
      <c r="C33" s="192" t="s">
        <v>1023</v>
      </c>
      <c r="D33" s="161">
        <f t="shared" si="3"/>
        <v>2.8125000000000003E-4</v>
      </c>
      <c r="E33" s="161"/>
      <c r="F33" s="161"/>
      <c r="G33" s="161"/>
      <c r="H33" s="161"/>
      <c r="I33" s="161">
        <f t="shared" si="4"/>
        <v>0.125</v>
      </c>
      <c r="J33" s="174"/>
      <c r="K33" s="157">
        <f t="shared" si="0"/>
        <v>281250.00000000006</v>
      </c>
    </row>
    <row r="34" spans="1:11" ht="32.25" customHeight="1" outlineLevel="4" x14ac:dyDescent="0.2">
      <c r="B34" s="191" t="s">
        <v>1024</v>
      </c>
      <c r="C34" s="192" t="s">
        <v>1025</v>
      </c>
      <c r="D34" s="161">
        <f t="shared" si="3"/>
        <v>2.8125000000000003E-4</v>
      </c>
      <c r="E34" s="161"/>
      <c r="F34" s="161"/>
      <c r="G34" s="161"/>
      <c r="H34" s="161"/>
      <c r="I34" s="161">
        <f t="shared" si="4"/>
        <v>0.125</v>
      </c>
      <c r="J34" s="174"/>
      <c r="K34" s="157">
        <f t="shared" si="0"/>
        <v>281250.00000000006</v>
      </c>
    </row>
    <row r="35" spans="1:11" ht="32.25" customHeight="1" outlineLevel="3" x14ac:dyDescent="0.2">
      <c r="A35" s="149"/>
      <c r="B35" s="189" t="s">
        <v>72</v>
      </c>
      <c r="C35" s="190" t="s">
        <v>915</v>
      </c>
      <c r="D35" s="160">
        <f>H35*$D$17</f>
        <v>3.6000000000000003E-3</v>
      </c>
      <c r="E35" s="160"/>
      <c r="F35" s="160"/>
      <c r="G35" s="160" t="s">
        <v>1109</v>
      </c>
      <c r="H35" s="160">
        <v>0.08</v>
      </c>
      <c r="I35" s="160"/>
      <c r="J35" s="173"/>
      <c r="K35" s="157">
        <f t="shared" si="0"/>
        <v>3600000.0000000005</v>
      </c>
    </row>
    <row r="36" spans="1:11" ht="32.25" customHeight="1" outlineLevel="4" x14ac:dyDescent="0.2">
      <c r="B36" s="193" t="s">
        <v>1026</v>
      </c>
      <c r="C36" s="194" t="s">
        <v>1027</v>
      </c>
      <c r="D36" s="168">
        <f>I36*$D$35</f>
        <v>2.16E-3</v>
      </c>
      <c r="E36" s="168"/>
      <c r="F36" s="168"/>
      <c r="G36" s="168"/>
      <c r="H36" s="168"/>
      <c r="I36" s="168">
        <f>30%/50%</f>
        <v>0.6</v>
      </c>
      <c r="J36" s="175"/>
      <c r="K36" s="157">
        <f t="shared" si="0"/>
        <v>2160000</v>
      </c>
    </row>
    <row r="37" spans="1:11" ht="32.25" customHeight="1" outlineLevel="5" x14ac:dyDescent="0.2">
      <c r="B37" s="195" t="s">
        <v>1028</v>
      </c>
      <c r="C37" s="196" t="s">
        <v>1029</v>
      </c>
      <c r="D37" s="181">
        <f>J37*D36</f>
        <v>2.16E-3</v>
      </c>
      <c r="E37" s="170"/>
      <c r="F37" s="170"/>
      <c r="G37" s="170"/>
      <c r="H37" s="170"/>
      <c r="I37" s="170"/>
      <c r="J37" s="176">
        <v>1</v>
      </c>
      <c r="K37" s="157">
        <f t="shared" si="0"/>
        <v>2160000</v>
      </c>
    </row>
    <row r="38" spans="1:11" ht="32.25" customHeight="1" outlineLevel="4" x14ac:dyDescent="0.2">
      <c r="B38" s="197" t="s">
        <v>1030</v>
      </c>
      <c r="C38" s="198" t="s">
        <v>1031</v>
      </c>
      <c r="D38" s="169">
        <f>I38*$D$35</f>
        <v>1.4400000000000003E-3</v>
      </c>
      <c r="E38" s="169"/>
      <c r="F38" s="169"/>
      <c r="G38" s="169"/>
      <c r="H38" s="169"/>
      <c r="I38" s="169">
        <f>20%/50%</f>
        <v>0.4</v>
      </c>
      <c r="J38" s="177"/>
      <c r="K38" s="157">
        <f t="shared" si="0"/>
        <v>1440000.0000000002</v>
      </c>
    </row>
    <row r="39" spans="1:11" ht="32.25" customHeight="1" outlineLevel="5" x14ac:dyDescent="0.2">
      <c r="B39" s="199" t="s">
        <v>1032</v>
      </c>
      <c r="C39" s="200" t="s">
        <v>1033</v>
      </c>
      <c r="D39" s="181">
        <f>J39*$D$38</f>
        <v>7.2000000000000015E-4</v>
      </c>
      <c r="E39" s="170"/>
      <c r="F39" s="170"/>
      <c r="G39" s="170"/>
      <c r="H39" s="170"/>
      <c r="I39" s="170"/>
      <c r="J39" s="176">
        <v>0.5</v>
      </c>
      <c r="K39" s="157">
        <f t="shared" si="0"/>
        <v>720000.00000000012</v>
      </c>
    </row>
    <row r="40" spans="1:11" ht="32.25" customHeight="1" outlineLevel="5" x14ac:dyDescent="0.2">
      <c r="B40" s="199" t="s">
        <v>1034</v>
      </c>
      <c r="C40" s="200" t="s">
        <v>1035</v>
      </c>
      <c r="D40" s="181">
        <f t="shared" ref="D40:D41" si="5">J40*$D$38</f>
        <v>6.4800000000000014E-4</v>
      </c>
      <c r="E40" s="170"/>
      <c r="F40" s="170"/>
      <c r="G40" s="170"/>
      <c r="H40" s="170"/>
      <c r="I40" s="170"/>
      <c r="J40" s="176">
        <v>0.45</v>
      </c>
      <c r="K40" s="157">
        <f t="shared" si="0"/>
        <v>648000.00000000012</v>
      </c>
    </row>
    <row r="41" spans="1:11" ht="32.25" customHeight="1" outlineLevel="5" x14ac:dyDescent="0.2">
      <c r="B41" s="199" t="s">
        <v>1036</v>
      </c>
      <c r="C41" s="200" t="s">
        <v>1037</v>
      </c>
      <c r="D41" s="181">
        <f t="shared" si="5"/>
        <v>7.2000000000000015E-5</v>
      </c>
      <c r="E41" s="170"/>
      <c r="F41" s="170"/>
      <c r="G41" s="170"/>
      <c r="H41" s="170"/>
      <c r="I41" s="170"/>
      <c r="J41" s="176">
        <v>0.05</v>
      </c>
      <c r="K41" s="157">
        <f t="shared" si="0"/>
        <v>72000.000000000015</v>
      </c>
    </row>
    <row r="42" spans="1:11" ht="32.25" customHeight="1" outlineLevel="3" x14ac:dyDescent="0.2">
      <c r="A42" s="149"/>
      <c r="B42" s="189" t="s">
        <v>260</v>
      </c>
      <c r="C42" s="190" t="s">
        <v>916</v>
      </c>
      <c r="D42" s="160">
        <f>H42*$D$17</f>
        <v>5.4000000000000003E-3</v>
      </c>
      <c r="E42" s="160"/>
      <c r="F42" s="160"/>
      <c r="G42" s="160"/>
      <c r="H42" s="160">
        <v>0.12</v>
      </c>
      <c r="I42" s="160"/>
      <c r="J42" s="173"/>
      <c r="K42" s="157">
        <f t="shared" si="0"/>
        <v>5400000</v>
      </c>
    </row>
    <row r="43" spans="1:11" ht="32.25" customHeight="1" outlineLevel="4" x14ac:dyDescent="0.2">
      <c r="B43" s="201" t="s">
        <v>1038</v>
      </c>
      <c r="C43" s="192" t="s">
        <v>1027</v>
      </c>
      <c r="D43" s="161">
        <f>I43*$D$42</f>
        <v>3.2400000000000003E-3</v>
      </c>
      <c r="E43" s="161"/>
      <c r="F43" s="161"/>
      <c r="G43" s="161"/>
      <c r="H43" s="161"/>
      <c r="I43" s="161">
        <f>I36</f>
        <v>0.6</v>
      </c>
      <c r="J43" s="174"/>
      <c r="K43" s="157">
        <f t="shared" si="0"/>
        <v>3240000.0000000005</v>
      </c>
    </row>
    <row r="44" spans="1:11" ht="32.25" customHeight="1" outlineLevel="5" x14ac:dyDescent="0.2">
      <c r="B44" s="199" t="s">
        <v>1057</v>
      </c>
      <c r="C44" s="200" t="s">
        <v>1053</v>
      </c>
      <c r="D44" s="181">
        <f>J44*D43</f>
        <v>3.2400000000000003E-3</v>
      </c>
      <c r="E44" s="170"/>
      <c r="F44" s="170"/>
      <c r="G44" s="170"/>
      <c r="H44" s="170"/>
      <c r="I44" s="170"/>
      <c r="J44" s="176">
        <v>1</v>
      </c>
      <c r="K44" s="157">
        <f t="shared" si="0"/>
        <v>3240000.0000000005</v>
      </c>
    </row>
    <row r="45" spans="1:11" ht="32.25" customHeight="1" outlineLevel="4" x14ac:dyDescent="0.2">
      <c r="B45" s="201" t="s">
        <v>1039</v>
      </c>
      <c r="C45" s="192" t="s">
        <v>1031</v>
      </c>
      <c r="D45" s="161">
        <f>I45*$D$42</f>
        <v>2.16E-3</v>
      </c>
      <c r="E45" s="161"/>
      <c r="F45" s="161"/>
      <c r="G45" s="161"/>
      <c r="H45" s="161"/>
      <c r="I45" s="161">
        <f>I38</f>
        <v>0.4</v>
      </c>
      <c r="J45" s="174"/>
      <c r="K45" s="157">
        <f t="shared" si="0"/>
        <v>2160000</v>
      </c>
    </row>
    <row r="46" spans="1:11" ht="32.25" customHeight="1" outlineLevel="5" x14ac:dyDescent="0.2">
      <c r="B46" s="199" t="s">
        <v>1058</v>
      </c>
      <c r="C46" s="200" t="s">
        <v>1054</v>
      </c>
      <c r="D46" s="181">
        <f>J46*$D$45</f>
        <v>1.08E-3</v>
      </c>
      <c r="E46" s="170"/>
      <c r="F46" s="170"/>
      <c r="G46" s="170"/>
      <c r="H46" s="170"/>
      <c r="I46" s="170"/>
      <c r="J46" s="176">
        <v>0.5</v>
      </c>
      <c r="K46" s="157">
        <f t="shared" si="0"/>
        <v>1080000</v>
      </c>
    </row>
    <row r="47" spans="1:11" ht="32.25" customHeight="1" outlineLevel="5" x14ac:dyDescent="0.2">
      <c r="B47" s="199" t="s">
        <v>1059</v>
      </c>
      <c r="C47" s="200" t="s">
        <v>1055</v>
      </c>
      <c r="D47" s="181">
        <f t="shared" ref="D47:D48" si="6">J47*$D$45</f>
        <v>9.7199999999999999E-4</v>
      </c>
      <c r="E47" s="170"/>
      <c r="F47" s="170"/>
      <c r="G47" s="170"/>
      <c r="H47" s="170"/>
      <c r="I47" s="170"/>
      <c r="J47" s="176">
        <v>0.45</v>
      </c>
      <c r="K47" s="157">
        <f t="shared" si="0"/>
        <v>972000</v>
      </c>
    </row>
    <row r="48" spans="1:11" ht="32.25" customHeight="1" outlineLevel="5" x14ac:dyDescent="0.2">
      <c r="B48" s="199" t="s">
        <v>1060</v>
      </c>
      <c r="C48" s="200" t="s">
        <v>1056</v>
      </c>
      <c r="D48" s="181">
        <f t="shared" si="6"/>
        <v>1.0800000000000001E-4</v>
      </c>
      <c r="E48" s="170"/>
      <c r="F48" s="170"/>
      <c r="G48" s="170"/>
      <c r="H48" s="170"/>
      <c r="I48" s="170"/>
      <c r="J48" s="176">
        <v>0.05</v>
      </c>
      <c r="K48" s="157">
        <f t="shared" si="0"/>
        <v>108000.00000000001</v>
      </c>
    </row>
    <row r="49" spans="1:11" ht="32.25" customHeight="1" outlineLevel="3" x14ac:dyDescent="0.2">
      <c r="A49" s="149"/>
      <c r="B49" s="189" t="s">
        <v>262</v>
      </c>
      <c r="C49" s="190" t="s">
        <v>1040</v>
      </c>
      <c r="D49" s="160">
        <f>H49*$D$17</f>
        <v>3.15E-2</v>
      </c>
      <c r="E49" s="160"/>
      <c r="F49" s="160"/>
      <c r="G49" s="160"/>
      <c r="H49" s="160">
        <v>0.7</v>
      </c>
      <c r="I49" s="160"/>
      <c r="J49" s="173"/>
      <c r="K49" s="157">
        <f t="shared" si="0"/>
        <v>31500000</v>
      </c>
    </row>
    <row r="50" spans="1:11" ht="32.25" customHeight="1" outlineLevel="4" x14ac:dyDescent="0.2">
      <c r="B50" s="201" t="s">
        <v>1041</v>
      </c>
      <c r="C50" s="192" t="s">
        <v>1027</v>
      </c>
      <c r="D50" s="161">
        <f>I50*$D$49</f>
        <v>1.89E-2</v>
      </c>
      <c r="E50" s="161"/>
      <c r="F50" s="161"/>
      <c r="G50" s="161"/>
      <c r="H50" s="161"/>
      <c r="I50" s="161">
        <f>I36</f>
        <v>0.6</v>
      </c>
      <c r="J50" s="174"/>
      <c r="K50" s="157">
        <f t="shared" si="0"/>
        <v>18900000</v>
      </c>
    </row>
    <row r="51" spans="1:11" ht="32.25" customHeight="1" outlineLevel="5" x14ac:dyDescent="0.2">
      <c r="B51" s="199" t="s">
        <v>1042</v>
      </c>
      <c r="C51" s="200" t="s">
        <v>1043</v>
      </c>
      <c r="D51" s="181">
        <f>J51*$D$50</f>
        <v>9.4500000000000001E-3</v>
      </c>
      <c r="E51" s="170"/>
      <c r="F51" s="170"/>
      <c r="G51" s="170"/>
      <c r="H51" s="170"/>
      <c r="I51" s="170"/>
      <c r="J51" s="176">
        <v>0.5</v>
      </c>
      <c r="K51" s="157">
        <f t="shared" si="0"/>
        <v>9450000</v>
      </c>
    </row>
    <row r="52" spans="1:11" ht="32.25" customHeight="1" outlineLevel="5" x14ac:dyDescent="0.2">
      <c r="B52" s="199" t="s">
        <v>1044</v>
      </c>
      <c r="C52" s="200" t="s">
        <v>1045</v>
      </c>
      <c r="D52" s="181">
        <f>J52*$D$50</f>
        <v>9.4500000000000001E-3</v>
      </c>
      <c r="E52" s="170"/>
      <c r="F52" s="170"/>
      <c r="G52" s="170"/>
      <c r="H52" s="170"/>
      <c r="I52" s="170"/>
      <c r="J52" s="176">
        <v>0.5</v>
      </c>
      <c r="K52" s="157">
        <f t="shared" si="0"/>
        <v>9450000</v>
      </c>
    </row>
    <row r="53" spans="1:11" ht="32.25" customHeight="1" outlineLevel="4" x14ac:dyDescent="0.2">
      <c r="B53" s="201" t="s">
        <v>1046</v>
      </c>
      <c r="C53" s="192" t="s">
        <v>1031</v>
      </c>
      <c r="D53" s="161">
        <f>I53*$D$49</f>
        <v>1.26E-2</v>
      </c>
      <c r="E53" s="161"/>
      <c r="F53" s="161"/>
      <c r="G53" s="161"/>
      <c r="H53" s="161"/>
      <c r="I53" s="161">
        <f>I45</f>
        <v>0.4</v>
      </c>
      <c r="J53" s="174"/>
      <c r="K53" s="157">
        <f t="shared" si="0"/>
        <v>12600000</v>
      </c>
    </row>
    <row r="54" spans="1:11" ht="32.25" customHeight="1" outlineLevel="5" x14ac:dyDescent="0.2">
      <c r="B54" s="199" t="s">
        <v>1047</v>
      </c>
      <c r="C54" s="200" t="s">
        <v>1048</v>
      </c>
      <c r="D54" s="181">
        <f>J54*$D$53</f>
        <v>6.3E-3</v>
      </c>
      <c r="E54" s="170"/>
      <c r="F54" s="170"/>
      <c r="G54" s="170"/>
      <c r="H54" s="170"/>
      <c r="I54" s="170"/>
      <c r="J54" s="176">
        <v>0.5</v>
      </c>
      <c r="K54" s="157">
        <f t="shared" si="0"/>
        <v>6300000</v>
      </c>
    </row>
    <row r="55" spans="1:11" ht="32.25" customHeight="1" outlineLevel="5" x14ac:dyDescent="0.2">
      <c r="B55" s="199" t="s">
        <v>1049</v>
      </c>
      <c r="C55" s="200" t="s">
        <v>1050</v>
      </c>
      <c r="D55" s="181">
        <f t="shared" ref="D55:D56" si="7">J55*$D$53</f>
        <v>5.6700000000000006E-3</v>
      </c>
      <c r="E55" s="170"/>
      <c r="F55" s="170"/>
      <c r="G55" s="170"/>
      <c r="H55" s="170"/>
      <c r="I55" s="170"/>
      <c r="J55" s="176">
        <v>0.45</v>
      </c>
      <c r="K55" s="157">
        <f t="shared" si="0"/>
        <v>5670000.0000000009</v>
      </c>
    </row>
    <row r="56" spans="1:11" ht="32.25" customHeight="1" outlineLevel="5" x14ac:dyDescent="0.2">
      <c r="B56" s="199" t="s">
        <v>1051</v>
      </c>
      <c r="C56" s="200" t="s">
        <v>1052</v>
      </c>
      <c r="D56" s="181">
        <f t="shared" si="7"/>
        <v>6.3000000000000003E-4</v>
      </c>
      <c r="E56" s="170"/>
      <c r="F56" s="170"/>
      <c r="G56" s="170"/>
      <c r="H56" s="170"/>
      <c r="I56" s="170"/>
      <c r="J56" s="176">
        <v>0.05</v>
      </c>
      <c r="K56" s="157">
        <f t="shared" si="0"/>
        <v>630000</v>
      </c>
    </row>
    <row r="57" spans="1:11" ht="32.25" customHeight="1" outlineLevel="2" x14ac:dyDescent="0.2">
      <c r="A57" s="149">
        <v>5</v>
      </c>
      <c r="B57" s="202" t="s">
        <v>73</v>
      </c>
      <c r="C57" s="188" t="s">
        <v>936</v>
      </c>
      <c r="D57" s="159">
        <f t="shared" ref="D57:D60" si="8">G57*$D$16</f>
        <v>1.5E-3</v>
      </c>
      <c r="E57" s="159"/>
      <c r="F57" s="159"/>
      <c r="G57" s="159">
        <v>0.03</v>
      </c>
      <c r="H57" s="159"/>
      <c r="I57" s="159"/>
      <c r="J57" s="172"/>
      <c r="K57" s="157">
        <f t="shared" si="0"/>
        <v>1500000</v>
      </c>
    </row>
    <row r="58" spans="1:11" ht="32.25" customHeight="1" outlineLevel="2" x14ac:dyDescent="0.2">
      <c r="A58">
        <v>6</v>
      </c>
      <c r="B58" s="202" t="s">
        <v>162</v>
      </c>
      <c r="C58" s="188" t="s">
        <v>937</v>
      </c>
      <c r="D58" s="159">
        <f t="shared" si="8"/>
        <v>1.5E-3</v>
      </c>
      <c r="E58" s="159"/>
      <c r="F58" s="159"/>
      <c r="G58" s="159">
        <v>0.03</v>
      </c>
      <c r="H58" s="159"/>
      <c r="I58" s="159"/>
      <c r="J58" s="172"/>
      <c r="K58" s="157">
        <f t="shared" si="0"/>
        <v>1500000</v>
      </c>
    </row>
    <row r="59" spans="1:11" ht="32.25" customHeight="1" outlineLevel="2" x14ac:dyDescent="0.2">
      <c r="A59" s="149">
        <v>7</v>
      </c>
      <c r="B59" s="202" t="s">
        <v>166</v>
      </c>
      <c r="C59" s="188" t="s">
        <v>938</v>
      </c>
      <c r="D59" s="159">
        <f t="shared" si="8"/>
        <v>1E-3</v>
      </c>
      <c r="E59" s="159"/>
      <c r="F59" s="159"/>
      <c r="G59" s="159">
        <v>0.02</v>
      </c>
      <c r="H59" s="159"/>
      <c r="I59" s="159"/>
      <c r="J59" s="172"/>
      <c r="K59" s="157">
        <f t="shared" si="0"/>
        <v>1000000</v>
      </c>
    </row>
    <row r="60" spans="1:11" ht="32.25" customHeight="1" outlineLevel="2" x14ac:dyDescent="0.2">
      <c r="A60">
        <v>8</v>
      </c>
      <c r="B60" s="202" t="s">
        <v>175</v>
      </c>
      <c r="C60" s="188" t="s">
        <v>939</v>
      </c>
      <c r="D60" s="159">
        <f t="shared" si="8"/>
        <v>1E-3</v>
      </c>
      <c r="E60" s="159"/>
      <c r="F60" s="159"/>
      <c r="G60" s="159">
        <v>0.02</v>
      </c>
      <c r="H60" s="159"/>
      <c r="I60" s="159"/>
      <c r="J60" s="172"/>
      <c r="K60" s="157">
        <f t="shared" si="0"/>
        <v>1000000</v>
      </c>
    </row>
    <row r="61" spans="1:11" ht="32.25" customHeight="1" outlineLevel="1" x14ac:dyDescent="0.2">
      <c r="A61" s="149">
        <v>9</v>
      </c>
      <c r="B61" s="203">
        <v>1.5</v>
      </c>
      <c r="C61" s="204" t="s">
        <v>940</v>
      </c>
      <c r="D61" s="158">
        <f>F61*$D$12</f>
        <v>0.87</v>
      </c>
      <c r="E61" s="158"/>
      <c r="F61" s="158">
        <v>0.87</v>
      </c>
      <c r="G61" s="158"/>
      <c r="H61" s="158"/>
      <c r="I61" s="158"/>
      <c r="J61" s="171"/>
      <c r="K61" s="157">
        <f t="shared" si="0"/>
        <v>870000000</v>
      </c>
    </row>
    <row r="62" spans="1:11" ht="32.25" customHeight="1" outlineLevel="2" x14ac:dyDescent="0.2">
      <c r="A62">
        <v>10</v>
      </c>
      <c r="B62" s="205" t="s">
        <v>77</v>
      </c>
      <c r="C62" s="206" t="s">
        <v>941</v>
      </c>
      <c r="D62" s="159">
        <f>G62*$D$61</f>
        <v>0.8227601809954751</v>
      </c>
      <c r="E62" s="159"/>
      <c r="F62" s="159"/>
      <c r="G62" s="159">
        <v>0.94570135746606332</v>
      </c>
      <c r="H62" s="159"/>
      <c r="I62" s="159"/>
      <c r="J62" s="172"/>
      <c r="K62" s="157">
        <f t="shared" si="0"/>
        <v>822760180.99547505</v>
      </c>
    </row>
    <row r="63" spans="1:11" ht="32.25" customHeight="1" outlineLevel="3" x14ac:dyDescent="0.2">
      <c r="A63" s="149">
        <v>11</v>
      </c>
      <c r="B63" s="207" t="s">
        <v>308</v>
      </c>
      <c r="C63" s="190" t="s">
        <v>942</v>
      </c>
      <c r="D63" s="160">
        <f>H63*$D$62</f>
        <v>0.41138009049773755</v>
      </c>
      <c r="E63" s="160"/>
      <c r="F63" s="160"/>
      <c r="G63" s="160"/>
      <c r="H63" s="160">
        <v>0.5</v>
      </c>
      <c r="I63" s="160"/>
      <c r="J63" s="173"/>
      <c r="K63" s="157">
        <f t="shared" si="0"/>
        <v>411380090.49773753</v>
      </c>
    </row>
    <row r="64" spans="1:11" ht="32.25" customHeight="1" outlineLevel="4" x14ac:dyDescent="0.2">
      <c r="A64">
        <v>12</v>
      </c>
      <c r="B64" s="191" t="s">
        <v>1061</v>
      </c>
      <c r="C64" s="192" t="s">
        <v>989</v>
      </c>
      <c r="D64" s="161">
        <f>I64*$D$63</f>
        <v>0.28796606334841629</v>
      </c>
      <c r="E64" s="161"/>
      <c r="F64" s="161"/>
      <c r="G64" s="161"/>
      <c r="H64" s="161"/>
      <c r="I64" s="161">
        <v>0.7</v>
      </c>
      <c r="J64" s="174"/>
      <c r="K64" s="157">
        <f t="shared" si="0"/>
        <v>287966063.34841627</v>
      </c>
    </row>
    <row r="65" spans="1:11" ht="32.25" customHeight="1" outlineLevel="4" x14ac:dyDescent="0.2">
      <c r="A65" s="149">
        <v>13</v>
      </c>
      <c r="B65" s="191" t="s">
        <v>1062</v>
      </c>
      <c r="C65" s="192" t="s">
        <v>971</v>
      </c>
      <c r="D65" s="161">
        <f>I65*$D$63</f>
        <v>0.12341402714932126</v>
      </c>
      <c r="E65" s="161"/>
      <c r="F65" s="161"/>
      <c r="G65" s="161"/>
      <c r="H65" s="161"/>
      <c r="I65" s="161">
        <v>0.3</v>
      </c>
      <c r="J65" s="174"/>
      <c r="K65" s="157">
        <f t="shared" si="0"/>
        <v>123414027.14932126</v>
      </c>
    </row>
    <row r="66" spans="1:11" ht="32.25" customHeight="1" outlineLevel="3" x14ac:dyDescent="0.2">
      <c r="A66">
        <v>14</v>
      </c>
      <c r="B66" s="207" t="s">
        <v>310</v>
      </c>
      <c r="C66" s="190" t="s">
        <v>943</v>
      </c>
      <c r="D66" s="160">
        <f>H66*$D$62</f>
        <v>7.4048416289592758E-2</v>
      </c>
      <c r="E66" s="160"/>
      <c r="F66" s="160"/>
      <c r="G66" s="160"/>
      <c r="H66" s="160">
        <v>0.09</v>
      </c>
      <c r="I66" s="160"/>
      <c r="J66" s="173"/>
      <c r="K66" s="157">
        <f t="shared" si="0"/>
        <v>74048416.289592758</v>
      </c>
    </row>
    <row r="67" spans="1:11" ht="32.25" customHeight="1" outlineLevel="4" x14ac:dyDescent="0.2">
      <c r="A67" s="149">
        <v>15</v>
      </c>
      <c r="B67" s="191" t="s">
        <v>1063</v>
      </c>
      <c r="C67" s="192" t="s">
        <v>944</v>
      </c>
      <c r="D67" s="161">
        <f>I67*$D$66</f>
        <v>1.851210407239819E-2</v>
      </c>
      <c r="E67" s="161"/>
      <c r="F67" s="161"/>
      <c r="G67" s="161"/>
      <c r="H67" s="161"/>
      <c r="I67" s="161">
        <v>0.25</v>
      </c>
      <c r="J67" s="174"/>
      <c r="K67" s="157">
        <f t="shared" si="0"/>
        <v>18512104.072398189</v>
      </c>
    </row>
    <row r="68" spans="1:11" ht="32.25" customHeight="1" outlineLevel="4" x14ac:dyDescent="0.2">
      <c r="A68">
        <v>16</v>
      </c>
      <c r="B68" s="191" t="s">
        <v>1064</v>
      </c>
      <c r="C68" s="192" t="s">
        <v>945</v>
      </c>
      <c r="D68" s="161">
        <f t="shared" ref="D68:D70" si="9">I68*$D$66</f>
        <v>2.9619366515837103E-2</v>
      </c>
      <c r="E68" s="161"/>
      <c r="F68" s="161"/>
      <c r="G68" s="161"/>
      <c r="H68" s="161"/>
      <c r="I68" s="161">
        <v>0.4</v>
      </c>
      <c r="J68" s="174"/>
      <c r="K68" s="157">
        <f t="shared" si="0"/>
        <v>29619366.515837103</v>
      </c>
    </row>
    <row r="69" spans="1:11" ht="32.25" customHeight="1" outlineLevel="4" x14ac:dyDescent="0.2">
      <c r="A69" s="149">
        <v>17</v>
      </c>
      <c r="B69" s="191" t="s">
        <v>1065</v>
      </c>
      <c r="C69" s="192" t="s">
        <v>946</v>
      </c>
      <c r="D69" s="161">
        <f t="shared" si="9"/>
        <v>3.7024208144796379E-3</v>
      </c>
      <c r="E69" s="161"/>
      <c r="F69" s="161"/>
      <c r="G69" s="161"/>
      <c r="H69" s="161"/>
      <c r="I69" s="161">
        <v>0.05</v>
      </c>
      <c r="J69" s="174"/>
      <c r="K69" s="157">
        <f t="shared" si="0"/>
        <v>3702420.8144796379</v>
      </c>
    </row>
    <row r="70" spans="1:11" ht="32.25" customHeight="1" outlineLevel="4" x14ac:dyDescent="0.2">
      <c r="A70">
        <v>18</v>
      </c>
      <c r="B70" s="208" t="s">
        <v>1066</v>
      </c>
      <c r="C70" s="209" t="s">
        <v>947</v>
      </c>
      <c r="D70" s="161">
        <f t="shared" si="9"/>
        <v>2.2214524886877828E-2</v>
      </c>
      <c r="E70" s="161"/>
      <c r="F70" s="161"/>
      <c r="G70" s="161"/>
      <c r="H70" s="161"/>
      <c r="I70" s="161">
        <v>0.3</v>
      </c>
      <c r="J70" s="174"/>
      <c r="K70" s="157">
        <f t="shared" si="0"/>
        <v>22214524.886877827</v>
      </c>
    </row>
    <row r="71" spans="1:11" ht="32.25" customHeight="1" outlineLevel="3" x14ac:dyDescent="0.2">
      <c r="A71" s="149">
        <v>19</v>
      </c>
      <c r="B71" s="207" t="s">
        <v>312</v>
      </c>
      <c r="C71" s="190" t="s">
        <v>948</v>
      </c>
      <c r="D71" s="160">
        <f>H71*$D$62</f>
        <v>1.6455203619909504E-2</v>
      </c>
      <c r="E71" s="160"/>
      <c r="F71" s="160"/>
      <c r="G71" s="160"/>
      <c r="H71" s="160">
        <v>0.02</v>
      </c>
      <c r="I71" s="160"/>
      <c r="J71" s="173"/>
      <c r="K71" s="157">
        <f t="shared" si="0"/>
        <v>16455203.619909504</v>
      </c>
    </row>
    <row r="72" spans="1:11" ht="32.25" customHeight="1" outlineLevel="4" x14ac:dyDescent="0.2">
      <c r="A72">
        <v>20</v>
      </c>
      <c r="B72" s="191" t="s">
        <v>1067</v>
      </c>
      <c r="C72" s="192" t="s">
        <v>949</v>
      </c>
      <c r="D72" s="161">
        <f>I72*D71</f>
        <v>1.6455203619909504E-2</v>
      </c>
      <c r="E72" s="161"/>
      <c r="F72" s="161"/>
      <c r="G72" s="161"/>
      <c r="H72" s="161"/>
      <c r="I72" s="161">
        <v>1</v>
      </c>
      <c r="J72" s="174"/>
      <c r="K72" s="157">
        <f t="shared" si="0"/>
        <v>16455203.619909504</v>
      </c>
    </row>
    <row r="73" spans="1:11" ht="32.25" customHeight="1" outlineLevel="3" x14ac:dyDescent="0.2">
      <c r="A73" s="149">
        <v>21</v>
      </c>
      <c r="B73" s="207" t="s">
        <v>313</v>
      </c>
      <c r="C73" s="190" t="s">
        <v>950</v>
      </c>
      <c r="D73" s="160">
        <f>H73*$D$62</f>
        <v>0.23037285067873306</v>
      </c>
      <c r="E73" s="160"/>
      <c r="F73" s="160"/>
      <c r="G73" s="160"/>
      <c r="H73" s="160">
        <v>0.28000000000000003</v>
      </c>
      <c r="I73" s="160"/>
      <c r="J73" s="173"/>
      <c r="K73" s="157">
        <f t="shared" si="0"/>
        <v>230372850.67873305</v>
      </c>
    </row>
    <row r="74" spans="1:11" ht="32.25" customHeight="1" outlineLevel="4" x14ac:dyDescent="0.2">
      <c r="A74">
        <v>22</v>
      </c>
      <c r="B74" s="191" t="s">
        <v>1068</v>
      </c>
      <c r="C74" s="192" t="s">
        <v>951</v>
      </c>
      <c r="D74" s="161">
        <f>I74*$D$73</f>
        <v>3.4555927601809956E-2</v>
      </c>
      <c r="E74" s="161"/>
      <c r="F74" s="161"/>
      <c r="G74" s="161"/>
      <c r="H74" s="161"/>
      <c r="I74" s="161">
        <v>0.15</v>
      </c>
      <c r="J74" s="174"/>
      <c r="K74" s="157">
        <f t="shared" si="0"/>
        <v>34555927.601809956</v>
      </c>
    </row>
    <row r="75" spans="1:11" ht="32.25" customHeight="1" outlineLevel="4" x14ac:dyDescent="0.2">
      <c r="A75" s="149">
        <v>23</v>
      </c>
      <c r="B75" s="191" t="s">
        <v>1069</v>
      </c>
      <c r="C75" s="192" t="s">
        <v>952</v>
      </c>
      <c r="D75" s="161">
        <f t="shared" ref="D75:D84" si="10">I75*$D$73</f>
        <v>1.1518642533936654E-2</v>
      </c>
      <c r="E75" s="161"/>
      <c r="F75" s="161"/>
      <c r="G75" s="161"/>
      <c r="H75" s="161"/>
      <c r="I75" s="161">
        <v>0.05</v>
      </c>
      <c r="J75" s="174"/>
      <c r="K75" s="157">
        <f t="shared" si="0"/>
        <v>11518642.533936655</v>
      </c>
    </row>
    <row r="76" spans="1:11" ht="32.25" customHeight="1" outlineLevel="4" x14ac:dyDescent="0.2">
      <c r="A76">
        <v>24</v>
      </c>
      <c r="B76" s="191" t="s">
        <v>1070</v>
      </c>
      <c r="C76" s="192" t="s">
        <v>953</v>
      </c>
      <c r="D76" s="161">
        <f t="shared" si="10"/>
        <v>2.3037285067873309E-2</v>
      </c>
      <c r="E76" s="161"/>
      <c r="F76" s="161"/>
      <c r="G76" s="161"/>
      <c r="H76" s="161"/>
      <c r="I76" s="161">
        <v>0.1</v>
      </c>
      <c r="J76" s="174"/>
      <c r="K76" s="157">
        <f t="shared" si="0"/>
        <v>23037285.06787331</v>
      </c>
    </row>
    <row r="77" spans="1:11" ht="32.25" customHeight="1" outlineLevel="4" x14ac:dyDescent="0.2">
      <c r="A77" s="149">
        <v>25</v>
      </c>
      <c r="B77" s="191" t="s">
        <v>1071</v>
      </c>
      <c r="C77" s="192" t="s">
        <v>954</v>
      </c>
      <c r="D77" s="161">
        <f t="shared" si="10"/>
        <v>1.1518642533936654E-2</v>
      </c>
      <c r="E77" s="161"/>
      <c r="F77" s="161"/>
      <c r="G77" s="161"/>
      <c r="H77" s="161"/>
      <c r="I77" s="161">
        <v>0.05</v>
      </c>
      <c r="J77" s="174"/>
      <c r="K77" s="157">
        <f t="shared" ref="K77:K125" si="11">D77*1000000000</f>
        <v>11518642.533936655</v>
      </c>
    </row>
    <row r="78" spans="1:11" ht="32.25" customHeight="1" outlineLevel="4" x14ac:dyDescent="0.2">
      <c r="A78">
        <v>26</v>
      </c>
      <c r="B78" s="191" t="s">
        <v>1072</v>
      </c>
      <c r="C78" s="192" t="s">
        <v>955</v>
      </c>
      <c r="D78" s="161">
        <f t="shared" si="10"/>
        <v>2.3037285067873309E-2</v>
      </c>
      <c r="E78" s="161"/>
      <c r="F78" s="161"/>
      <c r="G78" s="161"/>
      <c r="H78" s="161"/>
      <c r="I78" s="161">
        <v>0.1</v>
      </c>
      <c r="J78" s="174"/>
      <c r="K78" s="157">
        <f t="shared" si="11"/>
        <v>23037285.06787331</v>
      </c>
    </row>
    <row r="79" spans="1:11" ht="32.25" customHeight="1" outlineLevel="4" x14ac:dyDescent="0.2">
      <c r="A79" s="149">
        <v>27</v>
      </c>
      <c r="B79" s="191" t="s">
        <v>1073</v>
      </c>
      <c r="C79" s="192" t="s">
        <v>956</v>
      </c>
      <c r="D79" s="161">
        <f t="shared" si="10"/>
        <v>1.1518642533936654E-2</v>
      </c>
      <c r="E79" s="161"/>
      <c r="F79" s="161"/>
      <c r="G79" s="161"/>
      <c r="H79" s="161"/>
      <c r="I79" s="161">
        <v>0.05</v>
      </c>
      <c r="J79" s="174"/>
      <c r="K79" s="157">
        <f t="shared" si="11"/>
        <v>11518642.533936655</v>
      </c>
    </row>
    <row r="80" spans="1:11" ht="32.25" customHeight="1" outlineLevel="4" x14ac:dyDescent="0.2">
      <c r="A80">
        <v>28</v>
      </c>
      <c r="B80" s="191" t="s">
        <v>1074</v>
      </c>
      <c r="C80" s="192" t="s">
        <v>945</v>
      </c>
      <c r="D80" s="161">
        <f t="shared" si="10"/>
        <v>6.9111855203619912E-2</v>
      </c>
      <c r="E80" s="161"/>
      <c r="F80" s="161"/>
      <c r="G80" s="161"/>
      <c r="H80" s="161"/>
      <c r="I80" s="161">
        <v>0.3</v>
      </c>
      <c r="J80" s="174"/>
      <c r="K80" s="157">
        <f t="shared" si="11"/>
        <v>69111855.203619912</v>
      </c>
    </row>
    <row r="81" spans="1:11" ht="32.25" customHeight="1" outlineLevel="4" x14ac:dyDescent="0.2">
      <c r="A81" s="149">
        <v>29</v>
      </c>
      <c r="B81" s="191" t="s">
        <v>1075</v>
      </c>
      <c r="C81" s="192" t="s">
        <v>957</v>
      </c>
      <c r="D81" s="161">
        <f t="shared" si="10"/>
        <v>1.1518642533936654E-2</v>
      </c>
      <c r="E81" s="161"/>
      <c r="F81" s="161"/>
      <c r="G81" s="161"/>
      <c r="H81" s="161"/>
      <c r="I81" s="161">
        <v>0.05</v>
      </c>
      <c r="J81" s="174"/>
      <c r="K81" s="157">
        <f t="shared" si="11"/>
        <v>11518642.533936655</v>
      </c>
    </row>
    <row r="82" spans="1:11" ht="32.25" customHeight="1" outlineLevel="4" x14ac:dyDescent="0.2">
      <c r="A82">
        <v>30</v>
      </c>
      <c r="B82" s="191" t="s">
        <v>1076</v>
      </c>
      <c r="C82" s="192" t="s">
        <v>958</v>
      </c>
      <c r="D82" s="161">
        <f t="shared" si="10"/>
        <v>1.1518642533936654E-2</v>
      </c>
      <c r="E82" s="161"/>
      <c r="F82" s="161"/>
      <c r="G82" s="161"/>
      <c r="H82" s="161"/>
      <c r="I82" s="161">
        <v>0.05</v>
      </c>
      <c r="J82" s="174"/>
      <c r="K82" s="157">
        <f t="shared" si="11"/>
        <v>11518642.533936655</v>
      </c>
    </row>
    <row r="83" spans="1:11" ht="32.25" customHeight="1" outlineLevel="4" x14ac:dyDescent="0.2">
      <c r="A83" s="149">
        <v>31</v>
      </c>
      <c r="B83" s="191" t="s">
        <v>1077</v>
      </c>
      <c r="C83" s="192" t="s">
        <v>959</v>
      </c>
      <c r="D83" s="161">
        <f t="shared" si="10"/>
        <v>1.1518642533936654E-2</v>
      </c>
      <c r="E83" s="161"/>
      <c r="F83" s="161"/>
      <c r="G83" s="161"/>
      <c r="H83" s="161"/>
      <c r="I83" s="161">
        <v>0.05</v>
      </c>
      <c r="J83" s="174"/>
      <c r="K83" s="157">
        <f t="shared" si="11"/>
        <v>11518642.533936655</v>
      </c>
    </row>
    <row r="84" spans="1:11" ht="32.25" customHeight="1" outlineLevel="4" x14ac:dyDescent="0.2">
      <c r="A84">
        <v>32</v>
      </c>
      <c r="B84" s="191" t="s">
        <v>1078</v>
      </c>
      <c r="C84" s="192" t="s">
        <v>960</v>
      </c>
      <c r="D84" s="161">
        <f t="shared" si="10"/>
        <v>1.1518642533936654E-2</v>
      </c>
      <c r="E84" s="161"/>
      <c r="F84" s="161"/>
      <c r="G84" s="161"/>
      <c r="H84" s="161"/>
      <c r="I84" s="161">
        <v>0.05</v>
      </c>
      <c r="J84" s="174"/>
      <c r="K84" s="157">
        <f t="shared" si="11"/>
        <v>11518642.533936655</v>
      </c>
    </row>
    <row r="85" spans="1:11" ht="32.25" customHeight="1" outlineLevel="3" x14ac:dyDescent="0.2">
      <c r="A85" s="149">
        <v>33</v>
      </c>
      <c r="B85" s="207" t="s">
        <v>314</v>
      </c>
      <c r="C85" s="190" t="s">
        <v>961</v>
      </c>
      <c r="D85" s="160">
        <f>H85*$D$62</f>
        <v>4.1138009049773758E-2</v>
      </c>
      <c r="E85" s="160"/>
      <c r="F85" s="160"/>
      <c r="G85" s="160"/>
      <c r="H85" s="160">
        <v>0.05</v>
      </c>
      <c r="I85" s="160"/>
      <c r="J85" s="173"/>
      <c r="K85" s="157">
        <f t="shared" si="11"/>
        <v>41138009.04977376</v>
      </c>
    </row>
    <row r="86" spans="1:11" ht="32.25" customHeight="1" outlineLevel="4" x14ac:dyDescent="0.2">
      <c r="A86">
        <v>34</v>
      </c>
      <c r="B86" s="191" t="s">
        <v>1079</v>
      </c>
      <c r="C86" s="192" t="s">
        <v>962</v>
      </c>
      <c r="D86" s="161">
        <f>I86*$D$85</f>
        <v>2.056900452488688E-3</v>
      </c>
      <c r="E86" s="161"/>
      <c r="F86" s="161"/>
      <c r="G86" s="161"/>
      <c r="H86" s="161"/>
      <c r="I86" s="161">
        <v>0.05</v>
      </c>
      <c r="J86" s="174"/>
      <c r="K86" s="157">
        <f t="shared" si="11"/>
        <v>2056900.4524886881</v>
      </c>
    </row>
    <row r="87" spans="1:11" ht="32.25" customHeight="1" outlineLevel="4" x14ac:dyDescent="0.2">
      <c r="A87" s="149">
        <v>35</v>
      </c>
      <c r="B87" s="191" t="s">
        <v>1080</v>
      </c>
      <c r="C87" s="192" t="s">
        <v>963</v>
      </c>
      <c r="D87" s="161">
        <f>I87*$D$85</f>
        <v>3.9081108597285065E-2</v>
      </c>
      <c r="E87" s="161"/>
      <c r="F87" s="161"/>
      <c r="G87" s="161"/>
      <c r="H87" s="161"/>
      <c r="I87" s="161">
        <v>0.95</v>
      </c>
      <c r="J87" s="174"/>
      <c r="K87" s="157">
        <f t="shared" si="11"/>
        <v>39081108.597285062</v>
      </c>
    </row>
    <row r="88" spans="1:11" ht="32.25" customHeight="1" outlineLevel="3" x14ac:dyDescent="0.2">
      <c r="A88">
        <v>36</v>
      </c>
      <c r="B88" s="207" t="s">
        <v>316</v>
      </c>
      <c r="C88" s="190" t="s">
        <v>964</v>
      </c>
      <c r="D88" s="160">
        <f>H88*$D$62</f>
        <v>4.1138009049773758E-2</v>
      </c>
      <c r="E88" s="160"/>
      <c r="F88" s="160"/>
      <c r="G88" s="160"/>
      <c r="H88" s="160">
        <v>0.05</v>
      </c>
      <c r="I88" s="160"/>
      <c r="J88" s="173"/>
      <c r="K88" s="157">
        <f t="shared" si="11"/>
        <v>41138009.04977376</v>
      </c>
    </row>
    <row r="89" spans="1:11" ht="32.25" customHeight="1" outlineLevel="4" x14ac:dyDescent="0.2">
      <c r="A89" s="149">
        <v>37</v>
      </c>
      <c r="B89" s="191" t="s">
        <v>1081</v>
      </c>
      <c r="C89" s="192" t="s">
        <v>965</v>
      </c>
      <c r="D89" s="161">
        <f>I89*$D$88</f>
        <v>1.2341402714932127E-2</v>
      </c>
      <c r="E89" s="161"/>
      <c r="F89" s="161"/>
      <c r="G89" s="161"/>
      <c r="H89" s="161"/>
      <c r="I89" s="161">
        <v>0.3</v>
      </c>
      <c r="J89" s="174"/>
      <c r="K89" s="157">
        <f t="shared" si="11"/>
        <v>12341402.714932127</v>
      </c>
    </row>
    <row r="90" spans="1:11" ht="32.25" customHeight="1" outlineLevel="4" x14ac:dyDescent="0.2">
      <c r="A90">
        <v>38</v>
      </c>
      <c r="B90" s="191" t="s">
        <v>1082</v>
      </c>
      <c r="C90" s="192" t="s">
        <v>966</v>
      </c>
      <c r="D90" s="161">
        <f t="shared" ref="D90:D92" si="12">I90*$D$88</f>
        <v>1.2341402714932127E-2</v>
      </c>
      <c r="E90" s="161"/>
      <c r="F90" s="161"/>
      <c r="G90" s="161"/>
      <c r="H90" s="161"/>
      <c r="I90" s="161">
        <v>0.3</v>
      </c>
      <c r="J90" s="174"/>
      <c r="K90" s="157">
        <f t="shared" si="11"/>
        <v>12341402.714932127</v>
      </c>
    </row>
    <row r="91" spans="1:11" ht="32.25" customHeight="1" outlineLevel="4" x14ac:dyDescent="0.2">
      <c r="A91" s="149">
        <v>39</v>
      </c>
      <c r="B91" s="191" t="s">
        <v>1083</v>
      </c>
      <c r="C91" s="192" t="s">
        <v>967</v>
      </c>
      <c r="D91" s="161">
        <f t="shared" si="12"/>
        <v>1.2341402714932127E-2</v>
      </c>
      <c r="E91" s="161"/>
      <c r="F91" s="161"/>
      <c r="G91" s="161"/>
      <c r="H91" s="161"/>
      <c r="I91" s="161">
        <v>0.3</v>
      </c>
      <c r="J91" s="174"/>
      <c r="K91" s="157">
        <f t="shared" si="11"/>
        <v>12341402.714932127</v>
      </c>
    </row>
    <row r="92" spans="1:11" ht="32.25" customHeight="1" outlineLevel="4" x14ac:dyDescent="0.2">
      <c r="A92">
        <v>40</v>
      </c>
      <c r="B92" s="191" t="s">
        <v>1084</v>
      </c>
      <c r="C92" s="192" t="s">
        <v>957</v>
      </c>
      <c r="D92" s="161">
        <f t="shared" si="12"/>
        <v>4.1138009049773759E-3</v>
      </c>
      <c r="E92" s="161"/>
      <c r="F92" s="161"/>
      <c r="G92" s="161"/>
      <c r="H92" s="161"/>
      <c r="I92" s="161">
        <v>0.1</v>
      </c>
      <c r="J92" s="174"/>
      <c r="K92" s="157">
        <f t="shared" si="11"/>
        <v>4113800.9049773761</v>
      </c>
    </row>
    <row r="93" spans="1:11" ht="32.25" customHeight="1" outlineLevel="3" x14ac:dyDescent="0.2">
      <c r="A93" s="149">
        <v>41</v>
      </c>
      <c r="B93" s="207" t="s">
        <v>318</v>
      </c>
      <c r="C93" s="190" t="s">
        <v>968</v>
      </c>
      <c r="D93" s="160">
        <f>H93*$D$62</f>
        <v>8.2276018099547519E-3</v>
      </c>
      <c r="E93" s="160"/>
      <c r="F93" s="160"/>
      <c r="G93" s="160"/>
      <c r="H93" s="160">
        <v>0.01</v>
      </c>
      <c r="I93" s="160"/>
      <c r="J93" s="173"/>
      <c r="K93" s="157">
        <f t="shared" si="11"/>
        <v>8227601.8099547522</v>
      </c>
    </row>
    <row r="94" spans="1:11" ht="32.25" customHeight="1" outlineLevel="4" x14ac:dyDescent="0.2">
      <c r="A94">
        <v>42</v>
      </c>
      <c r="B94" s="210" t="s">
        <v>1085</v>
      </c>
      <c r="C94" s="192" t="s">
        <v>390</v>
      </c>
      <c r="D94" s="162">
        <f>I94*D93</f>
        <v>8.2276018099547519E-3</v>
      </c>
      <c r="E94" s="161"/>
      <c r="F94" s="161"/>
      <c r="G94" s="161"/>
      <c r="H94" s="161"/>
      <c r="I94" s="161">
        <v>1</v>
      </c>
      <c r="J94" s="174"/>
      <c r="K94" s="157">
        <f t="shared" si="11"/>
        <v>8227601.8099547522</v>
      </c>
    </row>
    <row r="95" spans="1:11" ht="32.25" customHeight="1" outlineLevel="2" x14ac:dyDescent="0.2">
      <c r="A95" s="149">
        <v>43</v>
      </c>
      <c r="B95" s="205" t="s">
        <v>78</v>
      </c>
      <c r="C95" s="206" t="s">
        <v>969</v>
      </c>
      <c r="D95" s="159">
        <f>G95*$D$61</f>
        <v>4.723981900452489E-2</v>
      </c>
      <c r="E95" s="159"/>
      <c r="F95" s="159"/>
      <c r="G95" s="159">
        <v>5.4298642533936653E-2</v>
      </c>
      <c r="H95" s="159"/>
      <c r="I95" s="159"/>
      <c r="J95" s="172"/>
      <c r="K95" s="157">
        <f t="shared" si="11"/>
        <v>47239819.004524887</v>
      </c>
    </row>
    <row r="96" spans="1:11" ht="32.25" customHeight="1" outlineLevel="3" x14ac:dyDescent="0.2">
      <c r="A96">
        <v>44</v>
      </c>
      <c r="B96" s="207" t="s">
        <v>321</v>
      </c>
      <c r="C96" s="190" t="s">
        <v>942</v>
      </c>
      <c r="D96" s="160">
        <f>H96*$D$95</f>
        <v>2.3619909502262445E-2</v>
      </c>
      <c r="E96" s="160"/>
      <c r="F96" s="160"/>
      <c r="G96" s="160"/>
      <c r="H96" s="160">
        <v>0.5</v>
      </c>
      <c r="I96" s="160"/>
      <c r="J96" s="173"/>
      <c r="K96" s="157">
        <f t="shared" si="11"/>
        <v>23619909.502262443</v>
      </c>
    </row>
    <row r="97" spans="1:11" ht="32.25" customHeight="1" outlineLevel="4" x14ac:dyDescent="0.2">
      <c r="A97" s="149">
        <v>45</v>
      </c>
      <c r="B97" s="191" t="s">
        <v>1086</v>
      </c>
      <c r="C97" s="192" t="s">
        <v>970</v>
      </c>
      <c r="D97" s="161">
        <f>I97*$D$96</f>
        <v>1.653393665158371E-2</v>
      </c>
      <c r="E97" s="161"/>
      <c r="F97" s="161"/>
      <c r="G97" s="161"/>
      <c r="H97" s="161"/>
      <c r="I97" s="161">
        <v>0.7</v>
      </c>
      <c r="J97" s="174"/>
      <c r="K97" s="157">
        <f t="shared" si="11"/>
        <v>16533936.651583709</v>
      </c>
    </row>
    <row r="98" spans="1:11" ht="32.25" customHeight="1" outlineLevel="4" x14ac:dyDescent="0.2">
      <c r="A98">
        <v>46</v>
      </c>
      <c r="B98" s="191" t="s">
        <v>1087</v>
      </c>
      <c r="C98" s="192" t="s">
        <v>971</v>
      </c>
      <c r="D98" s="161">
        <f>I98*$D$96</f>
        <v>7.0859728506787335E-3</v>
      </c>
      <c r="E98" s="161"/>
      <c r="F98" s="161"/>
      <c r="G98" s="161"/>
      <c r="H98" s="161"/>
      <c r="I98" s="161">
        <v>0.3</v>
      </c>
      <c r="J98" s="174"/>
      <c r="K98" s="157">
        <f t="shared" si="11"/>
        <v>7085972.8506787336</v>
      </c>
    </row>
    <row r="99" spans="1:11" ht="32.25" customHeight="1" outlineLevel="3" x14ac:dyDescent="0.2">
      <c r="A99" s="149">
        <v>47</v>
      </c>
      <c r="B99" s="207" t="s">
        <v>322</v>
      </c>
      <c r="C99" s="190" t="s">
        <v>972</v>
      </c>
      <c r="D99" s="160">
        <f>H99*$D$95</f>
        <v>1.6061538461538464E-2</v>
      </c>
      <c r="E99" s="160"/>
      <c r="F99" s="160"/>
      <c r="G99" s="160"/>
      <c r="H99" s="160">
        <v>0.34</v>
      </c>
      <c r="I99" s="160"/>
      <c r="J99" s="173"/>
      <c r="K99" s="157">
        <f t="shared" si="11"/>
        <v>16061538.461538464</v>
      </c>
    </row>
    <row r="100" spans="1:11" ht="32.25" customHeight="1" outlineLevel="4" x14ac:dyDescent="0.2">
      <c r="A100">
        <v>48</v>
      </c>
      <c r="B100" s="191" t="s">
        <v>1088</v>
      </c>
      <c r="C100" s="192" t="s">
        <v>973</v>
      </c>
      <c r="D100" s="161">
        <f>I100*$D$99</f>
        <v>3.2123076923076931E-3</v>
      </c>
      <c r="E100" s="161"/>
      <c r="F100" s="161"/>
      <c r="G100" s="161"/>
      <c r="H100" s="161"/>
      <c r="I100" s="161">
        <v>0.2</v>
      </c>
      <c r="J100" s="174"/>
      <c r="K100" s="157">
        <f t="shared" si="11"/>
        <v>3212307.692307693</v>
      </c>
    </row>
    <row r="101" spans="1:11" ht="32.25" customHeight="1" outlineLevel="4" x14ac:dyDescent="0.2">
      <c r="A101" s="149">
        <v>49</v>
      </c>
      <c r="B101" s="191" t="s">
        <v>1089</v>
      </c>
      <c r="C101" s="192" t="s">
        <v>974</v>
      </c>
      <c r="D101" s="161">
        <f>I101*$D$99</f>
        <v>1.6061538461538466E-3</v>
      </c>
      <c r="E101" s="161"/>
      <c r="F101" s="161"/>
      <c r="G101" s="161"/>
      <c r="H101" s="161"/>
      <c r="I101" s="161">
        <v>0.1</v>
      </c>
      <c r="J101" s="174"/>
      <c r="K101" s="157">
        <f t="shared" si="11"/>
        <v>1606153.8461538465</v>
      </c>
    </row>
    <row r="102" spans="1:11" ht="32.25" customHeight="1" outlineLevel="4" x14ac:dyDescent="0.2">
      <c r="A102">
        <v>50</v>
      </c>
      <c r="B102" s="191" t="s">
        <v>1090</v>
      </c>
      <c r="C102" s="192" t="s">
        <v>975</v>
      </c>
      <c r="D102" s="161">
        <f t="shared" ref="D102:D105" si="13">I102*$D$99</f>
        <v>2.4092307692307694E-3</v>
      </c>
      <c r="E102" s="161"/>
      <c r="F102" s="161"/>
      <c r="G102" s="161"/>
      <c r="H102" s="161"/>
      <c r="I102" s="161">
        <v>0.15</v>
      </c>
      <c r="J102" s="174"/>
      <c r="K102" s="157">
        <f t="shared" si="11"/>
        <v>2409230.7692307695</v>
      </c>
    </row>
    <row r="103" spans="1:11" ht="32.25" customHeight="1" outlineLevel="4" x14ac:dyDescent="0.2">
      <c r="A103" s="149">
        <v>51</v>
      </c>
      <c r="B103" s="191" t="s">
        <v>1091</v>
      </c>
      <c r="C103" s="192" t="s">
        <v>976</v>
      </c>
      <c r="D103" s="161">
        <f t="shared" si="13"/>
        <v>3.2123076923076931E-3</v>
      </c>
      <c r="E103" s="161"/>
      <c r="F103" s="161"/>
      <c r="G103" s="161"/>
      <c r="H103" s="161"/>
      <c r="I103" s="161">
        <v>0.2</v>
      </c>
      <c r="J103" s="174"/>
      <c r="K103" s="157">
        <f t="shared" si="11"/>
        <v>3212307.692307693</v>
      </c>
    </row>
    <row r="104" spans="1:11" ht="32.25" customHeight="1" outlineLevel="4" x14ac:dyDescent="0.2">
      <c r="A104">
        <v>52</v>
      </c>
      <c r="B104" s="191" t="s">
        <v>1092</v>
      </c>
      <c r="C104" s="192" t="s">
        <v>945</v>
      </c>
      <c r="D104" s="161">
        <f t="shared" si="13"/>
        <v>4.8184615384615388E-3</v>
      </c>
      <c r="E104" s="161"/>
      <c r="F104" s="161"/>
      <c r="G104" s="161"/>
      <c r="H104" s="161"/>
      <c r="I104" s="161">
        <v>0.3</v>
      </c>
      <c r="J104" s="174"/>
      <c r="K104" s="157">
        <f t="shared" si="11"/>
        <v>4818461.538461539</v>
      </c>
    </row>
    <row r="105" spans="1:11" ht="32.25" customHeight="1" outlineLevel="4" x14ac:dyDescent="0.2">
      <c r="A105" s="149">
        <v>53</v>
      </c>
      <c r="B105" s="191" t="s">
        <v>1093</v>
      </c>
      <c r="C105" s="192" t="s">
        <v>977</v>
      </c>
      <c r="D105" s="161">
        <f t="shared" si="13"/>
        <v>8.0307692307692328E-4</v>
      </c>
      <c r="E105" s="161"/>
      <c r="F105" s="161"/>
      <c r="G105" s="161"/>
      <c r="H105" s="161"/>
      <c r="I105" s="161">
        <v>0.05</v>
      </c>
      <c r="J105" s="174"/>
      <c r="K105" s="157">
        <f t="shared" si="11"/>
        <v>803076.92307692324</v>
      </c>
    </row>
    <row r="106" spans="1:11" ht="32.25" customHeight="1" outlineLevel="3" x14ac:dyDescent="0.2">
      <c r="A106">
        <v>54</v>
      </c>
      <c r="B106" s="207" t="s">
        <v>323</v>
      </c>
      <c r="C106" s="190" t="s">
        <v>978</v>
      </c>
      <c r="D106" s="160">
        <f>H106*$D$95</f>
        <v>2.3619909502262445E-3</v>
      </c>
      <c r="E106" s="160"/>
      <c r="F106" s="160"/>
      <c r="G106" s="160"/>
      <c r="H106" s="160">
        <v>0.05</v>
      </c>
      <c r="I106" s="160"/>
      <c r="J106" s="173"/>
      <c r="K106" s="157">
        <f t="shared" si="11"/>
        <v>2361990.9502262445</v>
      </c>
    </row>
    <row r="107" spans="1:11" ht="32.25" customHeight="1" outlineLevel="4" x14ac:dyDescent="0.2">
      <c r="A107" s="149">
        <v>55</v>
      </c>
      <c r="B107" s="191" t="s">
        <v>1094</v>
      </c>
      <c r="C107" s="192" t="s">
        <v>979</v>
      </c>
      <c r="D107" s="161">
        <f>I107*D106</f>
        <v>2.3619909502262445E-3</v>
      </c>
      <c r="E107" s="161"/>
      <c r="F107" s="161"/>
      <c r="G107" s="161"/>
      <c r="H107" s="161"/>
      <c r="I107" s="161">
        <v>1</v>
      </c>
      <c r="J107" s="174"/>
      <c r="K107" s="157">
        <f t="shared" si="11"/>
        <v>2361990.9502262445</v>
      </c>
    </row>
    <row r="108" spans="1:11" ht="32.25" customHeight="1" outlineLevel="3" x14ac:dyDescent="0.2">
      <c r="A108">
        <v>56</v>
      </c>
      <c r="B108" s="207" t="s">
        <v>324</v>
      </c>
      <c r="C108" s="190" t="s">
        <v>961</v>
      </c>
      <c r="D108" s="160">
        <f>H108*$D$95</f>
        <v>2.3619909502262445E-3</v>
      </c>
      <c r="E108" s="160"/>
      <c r="F108" s="160"/>
      <c r="G108" s="160"/>
      <c r="H108" s="160">
        <v>0.05</v>
      </c>
      <c r="I108" s="160"/>
      <c r="J108" s="173"/>
      <c r="K108" s="157">
        <f t="shared" si="11"/>
        <v>2361990.9502262445</v>
      </c>
    </row>
    <row r="109" spans="1:11" ht="32.25" customHeight="1" outlineLevel="4" x14ac:dyDescent="0.2">
      <c r="A109" s="149">
        <v>57</v>
      </c>
      <c r="B109" s="191" t="s">
        <v>1095</v>
      </c>
      <c r="C109" s="192" t="s">
        <v>962</v>
      </c>
      <c r="D109" s="161">
        <f>I109*$D$108</f>
        <v>2.3619909502262446E-4</v>
      </c>
      <c r="E109" s="161"/>
      <c r="F109" s="161"/>
      <c r="G109" s="161"/>
      <c r="H109" s="161"/>
      <c r="I109" s="161">
        <v>0.1</v>
      </c>
      <c r="J109" s="174"/>
      <c r="K109" s="157">
        <f t="shared" si="11"/>
        <v>236199.09502262445</v>
      </c>
    </row>
    <row r="110" spans="1:11" ht="32.25" customHeight="1" outlineLevel="4" x14ac:dyDescent="0.2">
      <c r="A110">
        <v>58</v>
      </c>
      <c r="B110" s="191" t="s">
        <v>1096</v>
      </c>
      <c r="C110" s="192" t="s">
        <v>963</v>
      </c>
      <c r="D110" s="161">
        <f t="shared" ref="D110:D111" si="14">I110*$D$108</f>
        <v>1.8895927601809957E-3</v>
      </c>
      <c r="E110" s="161"/>
      <c r="F110" s="161"/>
      <c r="G110" s="161"/>
      <c r="H110" s="161"/>
      <c r="I110" s="161">
        <v>0.8</v>
      </c>
      <c r="J110" s="174"/>
      <c r="K110" s="157">
        <f t="shared" si="11"/>
        <v>1889592.7601809956</v>
      </c>
    </row>
    <row r="111" spans="1:11" ht="32.25" customHeight="1" outlineLevel="4" x14ac:dyDescent="0.2">
      <c r="A111" s="149">
        <v>59</v>
      </c>
      <c r="B111" s="191" t="s">
        <v>1097</v>
      </c>
      <c r="C111" s="192" t="s">
        <v>980</v>
      </c>
      <c r="D111" s="161">
        <f t="shared" si="14"/>
        <v>2.3619909502262446E-4</v>
      </c>
      <c r="E111" s="161"/>
      <c r="F111" s="161"/>
      <c r="G111" s="161"/>
      <c r="H111" s="161"/>
      <c r="I111" s="161">
        <v>0.1</v>
      </c>
      <c r="J111" s="174"/>
      <c r="K111" s="157">
        <f t="shared" si="11"/>
        <v>236199.09502262445</v>
      </c>
    </row>
    <row r="112" spans="1:11" ht="32.25" customHeight="1" outlineLevel="3" x14ac:dyDescent="0.2">
      <c r="A112">
        <v>60</v>
      </c>
      <c r="B112" s="207" t="s">
        <v>325</v>
      </c>
      <c r="C112" s="190" t="s">
        <v>981</v>
      </c>
      <c r="D112" s="160">
        <f>H112*$D$95</f>
        <v>2.3619909502262445E-3</v>
      </c>
      <c r="E112" s="160"/>
      <c r="F112" s="160"/>
      <c r="G112" s="160"/>
      <c r="H112" s="160">
        <v>0.05</v>
      </c>
      <c r="I112" s="160"/>
      <c r="J112" s="173"/>
      <c r="K112" s="157">
        <f t="shared" si="11"/>
        <v>2361990.9502262445</v>
      </c>
    </row>
    <row r="113" spans="1:11" ht="32.25" customHeight="1" outlineLevel="4" x14ac:dyDescent="0.2">
      <c r="A113" s="149">
        <v>61</v>
      </c>
      <c r="B113" s="191" t="s">
        <v>1098</v>
      </c>
      <c r="C113" s="192" t="s">
        <v>965</v>
      </c>
      <c r="D113" s="161">
        <f>I113*$D$112</f>
        <v>7.0859728506787332E-4</v>
      </c>
      <c r="E113" s="161"/>
      <c r="F113" s="161"/>
      <c r="G113" s="161"/>
      <c r="H113" s="161"/>
      <c r="I113" s="161">
        <v>0.3</v>
      </c>
      <c r="J113" s="174"/>
      <c r="K113" s="157">
        <f t="shared" si="11"/>
        <v>708597.28506787331</v>
      </c>
    </row>
    <row r="114" spans="1:11" ht="32.25" customHeight="1" outlineLevel="4" x14ac:dyDescent="0.2">
      <c r="A114">
        <v>62</v>
      </c>
      <c r="B114" s="191" t="s">
        <v>1099</v>
      </c>
      <c r="C114" s="192" t="s">
        <v>966</v>
      </c>
      <c r="D114" s="161">
        <f t="shared" ref="D114:D116" si="15">I114*$D$112</f>
        <v>7.0859728506787332E-4</v>
      </c>
      <c r="E114" s="161"/>
      <c r="F114" s="161"/>
      <c r="G114" s="161"/>
      <c r="H114" s="161"/>
      <c r="I114" s="161">
        <v>0.3</v>
      </c>
      <c r="J114" s="174"/>
      <c r="K114" s="157">
        <f t="shared" si="11"/>
        <v>708597.28506787331</v>
      </c>
    </row>
    <row r="115" spans="1:11" ht="32.25" customHeight="1" outlineLevel="4" x14ac:dyDescent="0.2">
      <c r="A115" s="149">
        <v>63</v>
      </c>
      <c r="B115" s="191" t="s">
        <v>1100</v>
      </c>
      <c r="C115" s="192" t="s">
        <v>967</v>
      </c>
      <c r="D115" s="161">
        <f t="shared" si="15"/>
        <v>7.0859728506787332E-4</v>
      </c>
      <c r="E115" s="161"/>
      <c r="F115" s="161"/>
      <c r="G115" s="161"/>
      <c r="H115" s="161"/>
      <c r="I115" s="161">
        <v>0.3</v>
      </c>
      <c r="J115" s="174"/>
      <c r="K115" s="157">
        <f t="shared" si="11"/>
        <v>708597.28506787331</v>
      </c>
    </row>
    <row r="116" spans="1:11" ht="32.25" customHeight="1" outlineLevel="4" x14ac:dyDescent="0.2">
      <c r="A116">
        <v>64</v>
      </c>
      <c r="B116" s="191" t="s">
        <v>1101</v>
      </c>
      <c r="C116" s="192" t="s">
        <v>957</v>
      </c>
      <c r="D116" s="161">
        <f t="shared" si="15"/>
        <v>2.3619909502262446E-4</v>
      </c>
      <c r="E116" s="161"/>
      <c r="F116" s="161"/>
      <c r="G116" s="161"/>
      <c r="H116" s="161"/>
      <c r="I116" s="161">
        <v>0.1</v>
      </c>
      <c r="J116" s="174"/>
      <c r="K116" s="157">
        <f t="shared" si="11"/>
        <v>236199.09502262445</v>
      </c>
    </row>
    <row r="117" spans="1:11" ht="32.25" customHeight="1" outlineLevel="3" x14ac:dyDescent="0.2">
      <c r="A117" s="149">
        <v>65</v>
      </c>
      <c r="B117" s="211" t="s">
        <v>326</v>
      </c>
      <c r="C117" s="190" t="s">
        <v>968</v>
      </c>
      <c r="D117" s="160">
        <f>H117*$D$95</f>
        <v>4.7239819004524892E-4</v>
      </c>
      <c r="E117" s="160"/>
      <c r="F117" s="160"/>
      <c r="G117" s="160"/>
      <c r="H117" s="160">
        <v>0.01</v>
      </c>
      <c r="I117" s="160"/>
      <c r="J117" s="173"/>
      <c r="K117" s="157">
        <f t="shared" si="11"/>
        <v>472398.19004524889</v>
      </c>
    </row>
    <row r="118" spans="1:11" ht="32.25" customHeight="1" outlineLevel="4" x14ac:dyDescent="0.2">
      <c r="A118">
        <v>66</v>
      </c>
      <c r="B118" s="191" t="s">
        <v>1102</v>
      </c>
      <c r="C118" s="192" t="s">
        <v>982</v>
      </c>
      <c r="D118" s="161">
        <f>I118*$D$117</f>
        <v>2.3619909502262446E-4</v>
      </c>
      <c r="E118" s="161"/>
      <c r="F118" s="161"/>
      <c r="G118" s="161"/>
      <c r="H118" s="161"/>
      <c r="I118" s="161">
        <v>0.5</v>
      </c>
      <c r="J118" s="174"/>
      <c r="K118" s="157">
        <f t="shared" si="11"/>
        <v>236199.09502262445</v>
      </c>
    </row>
    <row r="119" spans="1:11" ht="32.25" customHeight="1" outlineLevel="4" x14ac:dyDescent="0.2">
      <c r="A119" s="149">
        <v>67</v>
      </c>
      <c r="B119" s="191" t="s">
        <v>1103</v>
      </c>
      <c r="C119" s="192" t="s">
        <v>983</v>
      </c>
      <c r="D119" s="161">
        <f>I119*$D$117</f>
        <v>2.3619909502262446E-4</v>
      </c>
      <c r="E119" s="161"/>
      <c r="F119" s="161"/>
      <c r="G119" s="161"/>
      <c r="H119" s="161"/>
      <c r="I119" s="161">
        <v>0.5</v>
      </c>
      <c r="J119" s="174"/>
      <c r="K119" s="157">
        <f t="shared" si="11"/>
        <v>236199.09502262445</v>
      </c>
    </row>
    <row r="120" spans="1:11" ht="32.25" customHeight="1" outlineLevel="1" x14ac:dyDescent="0.2">
      <c r="A120">
        <v>68</v>
      </c>
      <c r="B120" s="203">
        <v>1.6</v>
      </c>
      <c r="C120" s="186" t="s">
        <v>984</v>
      </c>
      <c r="D120" s="158">
        <f>F120*$D$12</f>
        <v>0.01</v>
      </c>
      <c r="E120" s="158"/>
      <c r="F120" s="158">
        <v>0.01</v>
      </c>
      <c r="G120" s="158"/>
      <c r="H120" s="158"/>
      <c r="I120" s="158"/>
      <c r="J120" s="171"/>
      <c r="K120" s="157">
        <f t="shared" si="11"/>
        <v>10000000</v>
      </c>
    </row>
    <row r="121" spans="1:11" ht="32.25" customHeight="1" outlineLevel="2" x14ac:dyDescent="0.2">
      <c r="A121" s="149">
        <v>69</v>
      </c>
      <c r="B121" s="212" t="s">
        <v>79</v>
      </c>
      <c r="C121" s="206" t="s">
        <v>985</v>
      </c>
      <c r="D121" s="159">
        <f>G121*D120</f>
        <v>0.01</v>
      </c>
      <c r="E121" s="159"/>
      <c r="F121" s="159"/>
      <c r="G121" s="159">
        <v>1</v>
      </c>
      <c r="H121" s="159"/>
      <c r="I121" s="159"/>
      <c r="J121" s="172"/>
      <c r="K121" s="157">
        <f t="shared" si="11"/>
        <v>10000000</v>
      </c>
    </row>
    <row r="122" spans="1:11" ht="32.25" customHeight="1" outlineLevel="1" x14ac:dyDescent="0.2">
      <c r="A122">
        <v>70</v>
      </c>
      <c r="B122" s="203">
        <v>1.7</v>
      </c>
      <c r="C122" s="186" t="s">
        <v>986</v>
      </c>
      <c r="D122" s="158">
        <f>F122*$D$12</f>
        <v>0.01</v>
      </c>
      <c r="E122" s="158"/>
      <c r="F122" s="158">
        <v>0.01</v>
      </c>
      <c r="G122" s="158"/>
      <c r="H122" s="158"/>
      <c r="I122" s="158"/>
      <c r="J122" s="171"/>
      <c r="K122" s="157">
        <f t="shared" si="11"/>
        <v>10000000</v>
      </c>
    </row>
    <row r="123" spans="1:11" ht="32.25" customHeight="1" outlineLevel="2" x14ac:dyDescent="0.2">
      <c r="A123" s="149">
        <v>71</v>
      </c>
      <c r="B123" s="212" t="s">
        <v>512</v>
      </c>
      <c r="C123" s="206" t="s">
        <v>987</v>
      </c>
      <c r="D123" s="159">
        <f>G123*D122</f>
        <v>0.01</v>
      </c>
      <c r="E123" s="159"/>
      <c r="F123" s="159"/>
      <c r="G123" s="159">
        <v>1</v>
      </c>
      <c r="H123" s="159"/>
      <c r="I123" s="159"/>
      <c r="J123" s="172"/>
      <c r="K123" s="157">
        <f t="shared" si="11"/>
        <v>10000000</v>
      </c>
    </row>
    <row r="124" spans="1:11" ht="32.25" customHeight="1" outlineLevel="1" x14ac:dyDescent="0.2">
      <c r="A124">
        <v>72</v>
      </c>
      <c r="B124" s="203">
        <v>1.8</v>
      </c>
      <c r="C124" s="186" t="s">
        <v>988</v>
      </c>
      <c r="D124" s="158">
        <f>F124*$D$12</f>
        <v>0.05</v>
      </c>
      <c r="E124" s="158"/>
      <c r="F124" s="158">
        <v>0.05</v>
      </c>
      <c r="G124" s="158"/>
      <c r="H124" s="158"/>
      <c r="I124" s="158"/>
      <c r="J124" s="171"/>
      <c r="K124" s="157">
        <f t="shared" si="11"/>
        <v>50000000</v>
      </c>
    </row>
    <row r="125" spans="1:11" ht="32.25" customHeight="1" outlineLevel="2" x14ac:dyDescent="0.2">
      <c r="A125" s="149">
        <v>73</v>
      </c>
      <c r="B125" s="213" t="s">
        <v>559</v>
      </c>
      <c r="C125" s="214" t="s">
        <v>992</v>
      </c>
      <c r="D125" s="178">
        <f>G125*D124</f>
        <v>0.05</v>
      </c>
      <c r="E125" s="178"/>
      <c r="F125" s="178"/>
      <c r="G125" s="178">
        <v>1</v>
      </c>
      <c r="H125" s="178"/>
      <c r="I125" s="178"/>
      <c r="J125" s="179"/>
      <c r="K125" s="157">
        <f t="shared" si="11"/>
        <v>50000000</v>
      </c>
    </row>
  </sheetData>
  <autoFilter ref="B11:I11" xr:uid="{458688B9-DABC-4807-BD58-1F54AB1A2BBE}"/>
  <mergeCells count="10">
    <mergeCell ref="B1:B7"/>
    <mergeCell ref="C1:C3"/>
    <mergeCell ref="D1:J7"/>
    <mergeCell ref="C4:C6"/>
    <mergeCell ref="C8:C9"/>
    <mergeCell ref="D8:J8"/>
    <mergeCell ref="D9:D11"/>
    <mergeCell ref="B10:B11"/>
    <mergeCell ref="C10:C11"/>
    <mergeCell ref="E10:J10"/>
  </mergeCells>
  <printOptions horizontalCentered="1" verticalCentered="1"/>
  <pageMargins left="0" right="0" top="0" bottom="0" header="0" footer="0"/>
  <pageSetup paperSize="9" scale="50" orientation="portrait" r:id="rId1"/>
  <headerFooter>
    <oddFooter>&amp;L&amp;11&amp;P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E981-B884-434D-993D-3F462BCDC691}">
  <dimension ref="A1:H6"/>
  <sheetViews>
    <sheetView view="pageBreakPreview" zoomScale="60" zoomScaleNormal="100" workbookViewId="0">
      <selection activeCell="G37" sqref="G37"/>
    </sheetView>
  </sheetViews>
  <sheetFormatPr defaultRowHeight="12.75" x14ac:dyDescent="0.2"/>
  <cols>
    <col min="1" max="1" width="32.1640625" customWidth="1"/>
    <col min="2" max="2" width="99.5" customWidth="1"/>
    <col min="3" max="3" width="18.33203125" customWidth="1"/>
    <col min="4" max="5" width="7.1640625" customWidth="1"/>
    <col min="6" max="6" width="6" customWidth="1"/>
    <col min="7" max="7" width="8" customWidth="1"/>
    <col min="8" max="8" width="6.83203125" customWidth="1"/>
  </cols>
  <sheetData>
    <row r="1" spans="1:8" ht="32.25" customHeight="1" x14ac:dyDescent="0.2">
      <c r="A1" s="401" t="s">
        <v>991</v>
      </c>
      <c r="B1" s="404" t="s">
        <v>35</v>
      </c>
      <c r="C1" s="406"/>
      <c r="D1" s="407"/>
      <c r="E1" s="407"/>
      <c r="F1" s="407"/>
      <c r="G1" s="407"/>
      <c r="H1" s="408"/>
    </row>
    <row r="2" spans="1:8" ht="32.25" customHeight="1" x14ac:dyDescent="0.2">
      <c r="A2" s="402"/>
      <c r="B2" s="405"/>
      <c r="C2" s="375"/>
      <c r="D2" s="376"/>
      <c r="E2" s="376"/>
      <c r="F2" s="376"/>
      <c r="G2" s="376"/>
      <c r="H2" s="409"/>
    </row>
    <row r="3" spans="1:8" ht="19.5" customHeight="1" x14ac:dyDescent="0.2">
      <c r="A3" s="402"/>
      <c r="B3" s="413" t="s">
        <v>993</v>
      </c>
      <c r="C3" s="375"/>
      <c r="D3" s="376"/>
      <c r="E3" s="376"/>
      <c r="F3" s="376"/>
      <c r="G3" s="376"/>
      <c r="H3" s="409"/>
    </row>
    <row r="4" spans="1:8" ht="33" customHeight="1" x14ac:dyDescent="0.2">
      <c r="A4" s="402"/>
      <c r="B4" s="414"/>
      <c r="C4" s="375"/>
      <c r="D4" s="376"/>
      <c r="E4" s="376"/>
      <c r="F4" s="376"/>
      <c r="G4" s="376"/>
      <c r="H4" s="409"/>
    </row>
    <row r="5" spans="1:8" ht="20.25" customHeight="1" x14ac:dyDescent="0.2">
      <c r="A5" s="402"/>
      <c r="B5" s="415"/>
      <c r="C5" s="375"/>
      <c r="D5" s="376"/>
      <c r="E5" s="376"/>
      <c r="F5" s="376"/>
      <c r="G5" s="376"/>
      <c r="H5" s="409"/>
    </row>
    <row r="6" spans="1:8" ht="36.75" customHeight="1" thickBot="1" x14ac:dyDescent="0.25">
      <c r="A6" s="403"/>
      <c r="B6" s="163" t="s">
        <v>219</v>
      </c>
      <c r="C6" s="410"/>
      <c r="D6" s="411"/>
      <c r="E6" s="411"/>
      <c r="F6" s="411"/>
      <c r="G6" s="411"/>
      <c r="H6" s="412"/>
    </row>
  </sheetData>
  <mergeCells count="4">
    <mergeCell ref="A1:A6"/>
    <mergeCell ref="B1:B2"/>
    <mergeCell ref="C1:H6"/>
    <mergeCell ref="B3:B5"/>
  </mergeCells>
  <printOptions horizontalCentered="1" verticalCentered="1"/>
  <pageMargins left="0" right="0" top="0" bottom="0" header="0" footer="0"/>
  <pageSetup paperSize="9" scale="5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6073-6D01-49C8-8229-A089B999BA5C}">
  <sheetPr>
    <outlinePr summaryBelow="0" summaryRight="0"/>
    <pageSetUpPr fitToPage="1"/>
  </sheetPr>
  <dimension ref="A1:J115"/>
  <sheetViews>
    <sheetView view="pageBreakPreview" zoomScale="73" zoomScaleNormal="70" zoomScaleSheetLayoutView="73" workbookViewId="0">
      <selection activeCell="I12" sqref="I12"/>
    </sheetView>
  </sheetViews>
  <sheetFormatPr defaultColWidth="9" defaultRowHeight="17.25" customHeight="1" outlineLevelRow="4" x14ac:dyDescent="0.2"/>
  <cols>
    <col min="1" max="1" width="33.6640625" style="50" customWidth="1"/>
    <col min="2" max="2" width="141.1640625" style="2" customWidth="1"/>
    <col min="3" max="3" width="14.33203125" style="1" customWidth="1"/>
    <col min="4" max="8" width="15" style="1" customWidth="1"/>
    <col min="9" max="16384" width="9" style="1"/>
  </cols>
  <sheetData>
    <row r="1" spans="1:10" ht="29.25" customHeight="1" x14ac:dyDescent="0.2">
      <c r="A1" s="356"/>
      <c r="B1" s="364" t="s">
        <v>35</v>
      </c>
      <c r="C1" s="363"/>
      <c r="D1" s="363"/>
      <c r="E1" s="363"/>
      <c r="F1" s="363"/>
      <c r="G1" s="363"/>
      <c r="H1" s="363"/>
    </row>
    <row r="2" spans="1:10" ht="29.25" customHeight="1" x14ac:dyDescent="0.2">
      <c r="A2" s="356"/>
      <c r="B2" s="365"/>
      <c r="C2" s="363"/>
      <c r="D2" s="363"/>
      <c r="E2" s="363"/>
      <c r="F2" s="363"/>
      <c r="G2" s="363"/>
      <c r="H2" s="363"/>
    </row>
    <row r="3" spans="1:10" ht="29.25" customHeight="1" x14ac:dyDescent="0.2">
      <c r="A3" s="356"/>
      <c r="B3" s="365"/>
      <c r="C3" s="363"/>
      <c r="D3" s="363"/>
      <c r="E3" s="363"/>
      <c r="F3" s="363"/>
      <c r="G3" s="363"/>
      <c r="H3" s="363"/>
    </row>
    <row r="4" spans="1:10" ht="21.95" customHeight="1" x14ac:dyDescent="0.2">
      <c r="A4" s="356"/>
      <c r="B4" s="366" t="s">
        <v>44</v>
      </c>
      <c r="C4" s="363"/>
      <c r="D4" s="363"/>
      <c r="E4" s="363"/>
      <c r="F4" s="363"/>
      <c r="G4" s="363"/>
      <c r="H4" s="363"/>
    </row>
    <row r="5" spans="1:10" ht="21.95" customHeight="1" x14ac:dyDescent="0.2">
      <c r="A5" s="356"/>
      <c r="B5" s="366"/>
      <c r="C5" s="363"/>
      <c r="D5" s="363"/>
      <c r="E5" s="363"/>
      <c r="F5" s="363"/>
      <c r="G5" s="363"/>
      <c r="H5" s="363"/>
    </row>
    <row r="6" spans="1:10" ht="30" customHeight="1" x14ac:dyDescent="0.2">
      <c r="A6" s="356"/>
      <c r="B6" s="367"/>
      <c r="C6" s="363"/>
      <c r="D6" s="363"/>
      <c r="E6" s="363"/>
      <c r="F6" s="363"/>
      <c r="G6" s="363"/>
      <c r="H6" s="363"/>
    </row>
    <row r="7" spans="1:10" ht="47.25" customHeight="1" x14ac:dyDescent="0.2">
      <c r="A7" s="356"/>
      <c r="B7" s="47" t="s">
        <v>45</v>
      </c>
      <c r="C7" s="363"/>
      <c r="D7" s="363"/>
      <c r="E7" s="363"/>
      <c r="F7" s="363"/>
      <c r="G7" s="363"/>
      <c r="H7" s="363"/>
    </row>
    <row r="8" spans="1:10" ht="28.5" customHeight="1" x14ac:dyDescent="0.2">
      <c r="A8" s="49" t="s">
        <v>9</v>
      </c>
      <c r="B8" s="358" t="s">
        <v>246</v>
      </c>
      <c r="C8" s="357" t="s">
        <v>247</v>
      </c>
      <c r="D8" s="357"/>
      <c r="E8" s="357"/>
      <c r="F8" s="357"/>
      <c r="G8" s="357"/>
      <c r="H8" s="357"/>
    </row>
    <row r="9" spans="1:10" ht="28.5" customHeight="1" x14ac:dyDescent="0.2">
      <c r="A9" s="61" t="s">
        <v>18</v>
      </c>
      <c r="B9" s="359"/>
      <c r="C9" s="357"/>
      <c r="D9" s="357"/>
      <c r="E9" s="357"/>
      <c r="F9" s="357"/>
      <c r="G9" s="357"/>
      <c r="H9" s="357"/>
    </row>
    <row r="10" spans="1:10" s="43" customFormat="1" ht="47.25" customHeight="1" x14ac:dyDescent="0.2">
      <c r="A10" s="48"/>
      <c r="B10" s="46"/>
      <c r="C10" s="368" t="s">
        <v>82</v>
      </c>
      <c r="D10" s="360" t="s">
        <v>88</v>
      </c>
      <c r="E10" s="361"/>
      <c r="F10" s="361"/>
      <c r="G10" s="361"/>
      <c r="H10" s="362"/>
    </row>
    <row r="11" spans="1:10" s="43" customFormat="1" ht="82.5" customHeight="1" x14ac:dyDescent="0.2">
      <c r="A11" s="48" t="s">
        <v>46</v>
      </c>
      <c r="B11" s="46"/>
      <c r="C11" s="369"/>
      <c r="D11" s="51" t="s">
        <v>83</v>
      </c>
      <c r="E11" s="51" t="s">
        <v>84</v>
      </c>
      <c r="F11" s="51" t="s">
        <v>85</v>
      </c>
      <c r="G11" s="51" t="s">
        <v>86</v>
      </c>
      <c r="H11" s="51" t="s">
        <v>87</v>
      </c>
    </row>
    <row r="12" spans="1:10" ht="17.25" customHeight="1" x14ac:dyDescent="0.2">
      <c r="A12" s="57">
        <v>1</v>
      </c>
      <c r="B12" s="52" t="s">
        <v>81</v>
      </c>
      <c r="C12" s="52">
        <v>100</v>
      </c>
      <c r="D12" s="52">
        <v>100</v>
      </c>
      <c r="E12" s="52"/>
      <c r="F12" s="52"/>
      <c r="G12" s="52"/>
      <c r="H12" s="52"/>
    </row>
    <row r="13" spans="1:10" ht="17.25" customHeight="1" outlineLevel="1" x14ac:dyDescent="0.2">
      <c r="A13" s="58">
        <v>1.1000000000000001</v>
      </c>
      <c r="B13" s="53" t="s">
        <v>91</v>
      </c>
      <c r="C13" s="53">
        <f>E13</f>
        <v>10</v>
      </c>
      <c r="D13" s="53"/>
      <c r="E13" s="53">
        <v>10</v>
      </c>
      <c r="F13" s="53"/>
      <c r="G13" s="53"/>
      <c r="H13" s="53"/>
    </row>
    <row r="14" spans="1:10" s="64" customFormat="1" ht="17.25" customHeight="1" outlineLevel="2" x14ac:dyDescent="0.2">
      <c r="A14" s="59" t="s">
        <v>37</v>
      </c>
      <c r="B14" s="55" t="s">
        <v>92</v>
      </c>
      <c r="C14" s="55">
        <f>+F14*E13/D12</f>
        <v>1</v>
      </c>
      <c r="D14" s="55"/>
      <c r="E14" s="55"/>
      <c r="F14" s="55">
        <v>10</v>
      </c>
      <c r="G14" s="55"/>
      <c r="H14" s="55"/>
    </row>
    <row r="15" spans="1:10" s="64" customFormat="1" ht="17.25" customHeight="1" outlineLevel="2" x14ac:dyDescent="0.3">
      <c r="A15" s="59" t="s">
        <v>38</v>
      </c>
      <c r="B15" s="55" t="s">
        <v>93</v>
      </c>
      <c r="C15" s="55">
        <f>+F15*E13/D12</f>
        <v>8.8000000000000007</v>
      </c>
      <c r="D15" s="55"/>
      <c r="E15" s="55"/>
      <c r="F15" s="55">
        <v>88</v>
      </c>
      <c r="G15" s="55"/>
      <c r="H15" s="55"/>
      <c r="J15" s="65"/>
    </row>
    <row r="16" spans="1:10" ht="17.25" customHeight="1" outlineLevel="3" x14ac:dyDescent="0.2">
      <c r="A16" s="60" t="s">
        <v>181</v>
      </c>
      <c r="B16" s="56" t="s">
        <v>930</v>
      </c>
      <c r="C16" s="56">
        <f>+G16*$F$15*$E$13/$D$12/100</f>
        <v>0.88</v>
      </c>
      <c r="D16" s="56"/>
      <c r="E16" s="56"/>
      <c r="F16" s="56"/>
      <c r="G16" s="56">
        <v>10</v>
      </c>
      <c r="H16" s="56"/>
    </row>
    <row r="17" spans="1:8" ht="17.25" customHeight="1" outlineLevel="3" x14ac:dyDescent="0.2">
      <c r="A17" s="60" t="s">
        <v>182</v>
      </c>
      <c r="B17" s="56" t="s">
        <v>931</v>
      </c>
      <c r="C17" s="56">
        <f t="shared" ref="C17:C45" si="0">+G17*$F$15*$E$13/$D$12/100</f>
        <v>0.88</v>
      </c>
      <c r="D17" s="56"/>
      <c r="E17" s="56"/>
      <c r="F17" s="56"/>
      <c r="G17" s="56">
        <v>10</v>
      </c>
      <c r="H17" s="56"/>
    </row>
    <row r="18" spans="1:8" ht="17.25" customHeight="1" outlineLevel="3" x14ac:dyDescent="0.2">
      <c r="A18" s="60" t="s">
        <v>183</v>
      </c>
      <c r="B18" s="56" t="s">
        <v>932</v>
      </c>
      <c r="C18" s="56">
        <f t="shared" si="0"/>
        <v>0.44</v>
      </c>
      <c r="D18" s="56"/>
      <c r="E18" s="56"/>
      <c r="F18" s="56"/>
      <c r="G18" s="56">
        <v>5</v>
      </c>
      <c r="H18" s="56"/>
    </row>
    <row r="19" spans="1:8" ht="17.25" customHeight="1" outlineLevel="3" x14ac:dyDescent="0.2">
      <c r="A19" s="60" t="s">
        <v>184</v>
      </c>
      <c r="B19" s="56" t="s">
        <v>933</v>
      </c>
      <c r="C19" s="56">
        <f t="shared" si="0"/>
        <v>0.61599999999999999</v>
      </c>
      <c r="D19" s="56"/>
      <c r="E19" s="56"/>
      <c r="F19" s="56"/>
      <c r="G19" s="56">
        <v>7</v>
      </c>
      <c r="H19" s="56"/>
    </row>
    <row r="20" spans="1:8" ht="33.75" customHeight="1" outlineLevel="3" x14ac:dyDescent="0.2">
      <c r="A20" s="60" t="s">
        <v>185</v>
      </c>
      <c r="B20" s="56" t="s">
        <v>934</v>
      </c>
      <c r="C20" s="56">
        <f t="shared" si="0"/>
        <v>8.8000000000000009E-2</v>
      </c>
      <c r="D20" s="56"/>
      <c r="E20" s="56"/>
      <c r="F20" s="56"/>
      <c r="G20" s="56">
        <v>1</v>
      </c>
      <c r="H20" s="56"/>
    </row>
    <row r="21" spans="1:8" ht="17.25" customHeight="1" outlineLevel="3" x14ac:dyDescent="0.2">
      <c r="A21" s="60" t="s">
        <v>186</v>
      </c>
      <c r="B21" s="146"/>
      <c r="C21" s="56">
        <f t="shared" si="0"/>
        <v>8.8000000000000009E-2</v>
      </c>
      <c r="D21" s="56"/>
      <c r="E21" s="56"/>
      <c r="F21" s="56"/>
      <c r="G21" s="56">
        <v>1</v>
      </c>
      <c r="H21" s="56"/>
    </row>
    <row r="22" spans="1:8" ht="17.25" customHeight="1" outlineLevel="3" x14ac:dyDescent="0.2">
      <c r="A22" s="60" t="s">
        <v>187</v>
      </c>
      <c r="B22" s="146"/>
      <c r="C22" s="56">
        <f t="shared" si="0"/>
        <v>8.8000000000000009E-2</v>
      </c>
      <c r="D22" s="56"/>
      <c r="E22" s="56"/>
      <c r="F22" s="56"/>
      <c r="G22" s="56">
        <v>1</v>
      </c>
      <c r="H22" s="56"/>
    </row>
    <row r="23" spans="1:8" ht="17.25" customHeight="1" outlineLevel="3" x14ac:dyDescent="0.2">
      <c r="A23" s="60" t="s">
        <v>188</v>
      </c>
      <c r="B23" s="146"/>
      <c r="C23" s="56">
        <f t="shared" si="0"/>
        <v>8.8000000000000009E-2</v>
      </c>
      <c r="D23" s="56"/>
      <c r="E23" s="56"/>
      <c r="F23" s="56"/>
      <c r="G23" s="56">
        <v>1</v>
      </c>
      <c r="H23" s="56"/>
    </row>
    <row r="24" spans="1:8" ht="17.25" customHeight="1" outlineLevel="3" thickBot="1" x14ac:dyDescent="0.25">
      <c r="A24" s="60" t="s">
        <v>189</v>
      </c>
      <c r="B24" s="147"/>
      <c r="C24" s="56">
        <f t="shared" si="0"/>
        <v>0.88</v>
      </c>
      <c r="D24" s="56"/>
      <c r="E24" s="56"/>
      <c r="F24" s="56"/>
      <c r="G24" s="56">
        <v>10</v>
      </c>
      <c r="H24" s="56"/>
    </row>
    <row r="25" spans="1:8" ht="17.25" customHeight="1" outlineLevel="3" x14ac:dyDescent="0.2">
      <c r="A25" s="60" t="s">
        <v>190</v>
      </c>
      <c r="B25" s="56" t="s">
        <v>225</v>
      </c>
      <c r="C25" s="56">
        <f t="shared" si="0"/>
        <v>8.8000000000000009E-2</v>
      </c>
      <c r="D25" s="56"/>
      <c r="E25" s="56"/>
      <c r="F25" s="56"/>
      <c r="G25" s="56">
        <v>1</v>
      </c>
      <c r="H25" s="56"/>
    </row>
    <row r="26" spans="1:8" ht="17.25" customHeight="1" outlineLevel="3" x14ac:dyDescent="0.2">
      <c r="A26" s="60" t="s">
        <v>191</v>
      </c>
      <c r="B26" s="56" t="s">
        <v>226</v>
      </c>
      <c r="C26" s="56">
        <f t="shared" si="0"/>
        <v>8.8000000000000009E-2</v>
      </c>
      <c r="D26" s="56"/>
      <c r="E26" s="56"/>
      <c r="F26" s="56"/>
      <c r="G26" s="56">
        <v>1</v>
      </c>
      <c r="H26" s="56"/>
    </row>
    <row r="27" spans="1:8" ht="17.25" customHeight="1" outlineLevel="3" x14ac:dyDescent="0.2">
      <c r="A27" s="60" t="s">
        <v>192</v>
      </c>
      <c r="B27" s="56" t="s">
        <v>227</v>
      </c>
      <c r="C27" s="56">
        <f t="shared" si="0"/>
        <v>8.8000000000000009E-2</v>
      </c>
      <c r="D27" s="56"/>
      <c r="E27" s="56"/>
      <c r="F27" s="56"/>
      <c r="G27" s="56">
        <v>1</v>
      </c>
      <c r="H27" s="56"/>
    </row>
    <row r="28" spans="1:8" ht="17.25" customHeight="1" outlineLevel="3" x14ac:dyDescent="0.2">
      <c r="A28" s="60" t="s">
        <v>193</v>
      </c>
      <c r="B28" s="56" t="s">
        <v>228</v>
      </c>
      <c r="C28" s="56">
        <f t="shared" si="0"/>
        <v>8.8000000000000009E-2</v>
      </c>
      <c r="D28" s="56"/>
      <c r="E28" s="56"/>
      <c r="F28" s="56"/>
      <c r="G28" s="56">
        <v>1</v>
      </c>
      <c r="H28" s="56"/>
    </row>
    <row r="29" spans="1:8" ht="17.25" customHeight="1" outlineLevel="3" x14ac:dyDescent="0.2">
      <c r="A29" s="60" t="s">
        <v>194</v>
      </c>
      <c r="B29" s="56" t="s">
        <v>229</v>
      </c>
      <c r="C29" s="56">
        <f t="shared" si="0"/>
        <v>8.8000000000000009E-2</v>
      </c>
      <c r="D29" s="56"/>
      <c r="E29" s="56"/>
      <c r="F29" s="56"/>
      <c r="G29" s="56">
        <v>1</v>
      </c>
      <c r="H29" s="56"/>
    </row>
    <row r="30" spans="1:8" ht="17.25" customHeight="1" outlineLevel="3" x14ac:dyDescent="0.2">
      <c r="A30" s="60" t="s">
        <v>195</v>
      </c>
      <c r="B30" s="56" t="s">
        <v>230</v>
      </c>
      <c r="C30" s="56">
        <f t="shared" si="0"/>
        <v>0.44</v>
      </c>
      <c r="D30" s="56"/>
      <c r="E30" s="56"/>
      <c r="F30" s="56"/>
      <c r="G30" s="56">
        <v>5</v>
      </c>
      <c r="H30" s="56"/>
    </row>
    <row r="31" spans="1:8" ht="17.25" customHeight="1" outlineLevel="3" x14ac:dyDescent="0.2">
      <c r="A31" s="60" t="s">
        <v>196</v>
      </c>
      <c r="B31" s="56" t="s">
        <v>231</v>
      </c>
      <c r="C31" s="56">
        <f t="shared" si="0"/>
        <v>0.44</v>
      </c>
      <c r="D31" s="56"/>
      <c r="E31" s="56"/>
      <c r="F31" s="56"/>
      <c r="G31" s="56">
        <v>5</v>
      </c>
      <c r="H31" s="56"/>
    </row>
    <row r="32" spans="1:8" ht="17.25" customHeight="1" outlineLevel="3" x14ac:dyDescent="0.2">
      <c r="A32" s="60" t="s">
        <v>197</v>
      </c>
      <c r="B32" s="56" t="s">
        <v>232</v>
      </c>
      <c r="C32" s="56">
        <f t="shared" si="0"/>
        <v>0.44</v>
      </c>
      <c r="D32" s="56"/>
      <c r="E32" s="56"/>
      <c r="F32" s="56"/>
      <c r="G32" s="56">
        <v>5</v>
      </c>
      <c r="H32" s="56"/>
    </row>
    <row r="33" spans="1:8" ht="17.25" customHeight="1" outlineLevel="3" x14ac:dyDescent="0.2">
      <c r="A33" s="60" t="s">
        <v>198</v>
      </c>
      <c r="B33" s="56" t="s">
        <v>233</v>
      </c>
      <c r="C33" s="56">
        <f t="shared" si="0"/>
        <v>8.8000000000000009E-2</v>
      </c>
      <c r="D33" s="56"/>
      <c r="E33" s="56"/>
      <c r="F33" s="56"/>
      <c r="G33" s="56">
        <v>1</v>
      </c>
      <c r="H33" s="56"/>
    </row>
    <row r="34" spans="1:8" ht="17.25" customHeight="1" outlineLevel="3" x14ac:dyDescent="0.2">
      <c r="A34" s="60" t="s">
        <v>199</v>
      </c>
      <c r="B34" s="56" t="s">
        <v>234</v>
      </c>
      <c r="C34" s="56">
        <f t="shared" si="0"/>
        <v>8.8000000000000009E-2</v>
      </c>
      <c r="D34" s="56"/>
      <c r="E34" s="56"/>
      <c r="F34" s="56"/>
      <c r="G34" s="56">
        <v>1</v>
      </c>
      <c r="H34" s="56"/>
    </row>
    <row r="35" spans="1:8" ht="17.25" customHeight="1" outlineLevel="3" x14ac:dyDescent="0.2">
      <c r="A35" s="60" t="s">
        <v>200</v>
      </c>
      <c r="B35" s="56" t="s">
        <v>235</v>
      </c>
      <c r="C35" s="56">
        <f t="shared" si="0"/>
        <v>0.44</v>
      </c>
      <c r="D35" s="56"/>
      <c r="E35" s="56"/>
      <c r="F35" s="56"/>
      <c r="G35" s="56">
        <v>5</v>
      </c>
      <c r="H35" s="56"/>
    </row>
    <row r="36" spans="1:8" ht="17.25" customHeight="1" outlineLevel="3" x14ac:dyDescent="0.2">
      <c r="A36" s="60" t="s">
        <v>201</v>
      </c>
      <c r="B36" s="56" t="s">
        <v>236</v>
      </c>
      <c r="C36" s="56">
        <f t="shared" si="0"/>
        <v>0.44</v>
      </c>
      <c r="D36" s="56"/>
      <c r="E36" s="56"/>
      <c r="F36" s="56"/>
      <c r="G36" s="56">
        <v>5</v>
      </c>
      <c r="H36" s="56"/>
    </row>
    <row r="37" spans="1:8" ht="17.25" customHeight="1" outlineLevel="3" x14ac:dyDescent="0.2">
      <c r="A37" s="60" t="s">
        <v>202</v>
      </c>
      <c r="B37" s="56" t="s">
        <v>237</v>
      </c>
      <c r="C37" s="56">
        <f t="shared" si="0"/>
        <v>0.88</v>
      </c>
      <c r="D37" s="56"/>
      <c r="E37" s="56"/>
      <c r="F37" s="56"/>
      <c r="G37" s="56">
        <v>10</v>
      </c>
      <c r="H37" s="56"/>
    </row>
    <row r="38" spans="1:8" ht="17.25" customHeight="1" outlineLevel="3" x14ac:dyDescent="0.2">
      <c r="A38" s="60" t="s">
        <v>203</v>
      </c>
      <c r="B38" s="56" t="s">
        <v>238</v>
      </c>
      <c r="C38" s="56">
        <f t="shared" si="0"/>
        <v>8.8000000000000009E-2</v>
      </c>
      <c r="D38" s="56"/>
      <c r="E38" s="56"/>
      <c r="F38" s="56"/>
      <c r="G38" s="56">
        <v>1</v>
      </c>
      <c r="H38" s="56"/>
    </row>
    <row r="39" spans="1:8" ht="17.25" customHeight="1" outlineLevel="3" x14ac:dyDescent="0.2">
      <c r="A39" s="60" t="s">
        <v>204</v>
      </c>
      <c r="B39" s="56" t="s">
        <v>239</v>
      </c>
      <c r="C39" s="56">
        <f t="shared" si="0"/>
        <v>8.8000000000000009E-2</v>
      </c>
      <c r="D39" s="56"/>
      <c r="E39" s="56"/>
      <c r="F39" s="56"/>
      <c r="G39" s="56">
        <v>1</v>
      </c>
      <c r="H39" s="56"/>
    </row>
    <row r="40" spans="1:8" ht="17.25" customHeight="1" outlineLevel="3" x14ac:dyDescent="0.2">
      <c r="A40" s="60" t="s">
        <v>205</v>
      </c>
      <c r="B40" s="56" t="s">
        <v>240</v>
      </c>
      <c r="C40" s="56">
        <f t="shared" si="0"/>
        <v>8.8000000000000009E-2</v>
      </c>
      <c r="D40" s="56"/>
      <c r="E40" s="56"/>
      <c r="F40" s="56"/>
      <c r="G40" s="56">
        <v>1</v>
      </c>
      <c r="H40" s="56"/>
    </row>
    <row r="41" spans="1:8" ht="17.25" customHeight="1" outlineLevel="3" x14ac:dyDescent="0.2">
      <c r="A41" s="60" t="s">
        <v>206</v>
      </c>
      <c r="B41" s="56" t="s">
        <v>241</v>
      </c>
      <c r="C41" s="56">
        <f t="shared" si="0"/>
        <v>8.8000000000000009E-2</v>
      </c>
      <c r="D41" s="56"/>
      <c r="E41" s="56"/>
      <c r="F41" s="56"/>
      <c r="G41" s="56">
        <v>1</v>
      </c>
      <c r="H41" s="56"/>
    </row>
    <row r="42" spans="1:8" ht="17.25" customHeight="1" outlineLevel="3" x14ac:dyDescent="0.2">
      <c r="A42" s="60" t="s">
        <v>207</v>
      </c>
      <c r="B42" s="56" t="s">
        <v>242</v>
      </c>
      <c r="C42" s="56">
        <f t="shared" si="0"/>
        <v>0.17600000000000002</v>
      </c>
      <c r="D42" s="56"/>
      <c r="E42" s="56"/>
      <c r="F42" s="56"/>
      <c r="G42" s="56">
        <v>2</v>
      </c>
      <c r="H42" s="56"/>
    </row>
    <row r="43" spans="1:8" ht="17.25" customHeight="1" outlineLevel="3" x14ac:dyDescent="0.2">
      <c r="A43" s="60" t="s">
        <v>208</v>
      </c>
      <c r="B43" s="56" t="s">
        <v>243</v>
      </c>
      <c r="C43" s="56">
        <f t="shared" si="0"/>
        <v>0.17600000000000002</v>
      </c>
      <c r="D43" s="56"/>
      <c r="E43" s="56"/>
      <c r="F43" s="56"/>
      <c r="G43" s="56">
        <v>2</v>
      </c>
      <c r="H43" s="56"/>
    </row>
    <row r="44" spans="1:8" ht="17.25" customHeight="1" outlineLevel="3" x14ac:dyDescent="0.2">
      <c r="A44" s="60" t="s">
        <v>209</v>
      </c>
      <c r="B44" s="56" t="s">
        <v>244</v>
      </c>
      <c r="C44" s="56">
        <f t="shared" si="0"/>
        <v>0.17600000000000002</v>
      </c>
      <c r="D44" s="56"/>
      <c r="E44" s="56"/>
      <c r="F44" s="56"/>
      <c r="G44" s="56">
        <v>2</v>
      </c>
      <c r="H44" s="56"/>
    </row>
    <row r="45" spans="1:8" ht="17.25" customHeight="1" outlineLevel="3" x14ac:dyDescent="0.2">
      <c r="A45" s="60" t="s">
        <v>210</v>
      </c>
      <c r="B45" s="56" t="s">
        <v>245</v>
      </c>
      <c r="C45" s="56">
        <f t="shared" si="0"/>
        <v>0.17600000000000002</v>
      </c>
      <c r="D45" s="56"/>
      <c r="E45" s="56"/>
      <c r="F45" s="56"/>
      <c r="G45" s="56">
        <v>2</v>
      </c>
      <c r="H45" s="56"/>
    </row>
    <row r="46" spans="1:8" s="64" customFormat="1" ht="17.25" customHeight="1" outlineLevel="2" x14ac:dyDescent="0.2">
      <c r="A46" s="59" t="s">
        <v>39</v>
      </c>
      <c r="B46" s="55" t="s">
        <v>95</v>
      </c>
      <c r="C46" s="55">
        <f>+F46*E13/D12</f>
        <v>0.1</v>
      </c>
      <c r="D46" s="55"/>
      <c r="E46" s="55"/>
      <c r="F46" s="55">
        <v>1</v>
      </c>
      <c r="G46" s="55"/>
      <c r="H46" s="55"/>
    </row>
    <row r="47" spans="1:8" s="64" customFormat="1" ht="17.25" customHeight="1" outlineLevel="2" x14ac:dyDescent="0.2">
      <c r="A47" s="59" t="s">
        <v>40</v>
      </c>
      <c r="B47" s="55" t="s">
        <v>94</v>
      </c>
      <c r="C47" s="55">
        <v>0.1</v>
      </c>
      <c r="D47" s="55"/>
      <c r="E47" s="55"/>
      <c r="F47" s="55">
        <v>1</v>
      </c>
      <c r="G47" s="55"/>
      <c r="H47" s="55"/>
    </row>
    <row r="48" spans="1:8" ht="17.25" customHeight="1" outlineLevel="1" collapsed="1" x14ac:dyDescent="0.2">
      <c r="A48" s="58">
        <v>1.2</v>
      </c>
      <c r="B48" s="53" t="s">
        <v>96</v>
      </c>
      <c r="C48" s="53">
        <f>E48</f>
        <v>40</v>
      </c>
      <c r="D48" s="53"/>
      <c r="E48" s="53">
        <v>40</v>
      </c>
      <c r="F48" s="53"/>
      <c r="G48" s="53"/>
      <c r="H48" s="53"/>
    </row>
    <row r="49" spans="1:8" ht="17.25" hidden="1" customHeight="1" outlineLevel="2" x14ac:dyDescent="0.2">
      <c r="A49" s="59" t="s">
        <v>41</v>
      </c>
      <c r="B49" s="55" t="s">
        <v>97</v>
      </c>
      <c r="C49" s="55">
        <f>+F49*$E$48/$D$12</f>
        <v>20</v>
      </c>
      <c r="D49" s="54"/>
      <c r="E49" s="54"/>
      <c r="F49" s="55">
        <v>50</v>
      </c>
      <c r="G49" s="54"/>
      <c r="H49" s="54"/>
    </row>
    <row r="50" spans="1:8" ht="17.25" hidden="1" customHeight="1" outlineLevel="2" x14ac:dyDescent="0.2">
      <c r="A50" s="59" t="s">
        <v>47</v>
      </c>
      <c r="B50" s="55" t="s">
        <v>98</v>
      </c>
      <c r="C50" s="55">
        <f>+F50*$E$48/$D$12</f>
        <v>18</v>
      </c>
      <c r="D50" s="55"/>
      <c r="E50" s="55"/>
      <c r="F50" s="55">
        <v>45</v>
      </c>
      <c r="G50" s="55"/>
      <c r="H50" s="55"/>
    </row>
    <row r="51" spans="1:8" ht="17.25" hidden="1" customHeight="1" outlineLevel="2" x14ac:dyDescent="0.2">
      <c r="A51" s="59" t="s">
        <v>48</v>
      </c>
      <c r="B51" s="55" t="s">
        <v>99</v>
      </c>
      <c r="C51" s="55">
        <f>+F51*$E$48/$D$12</f>
        <v>1.6</v>
      </c>
      <c r="D51" s="55"/>
      <c r="E51" s="55"/>
      <c r="F51" s="55">
        <v>4</v>
      </c>
      <c r="G51" s="55"/>
      <c r="H51" s="55"/>
    </row>
    <row r="52" spans="1:8" ht="17.25" hidden="1" customHeight="1" outlineLevel="2" x14ac:dyDescent="0.2">
      <c r="A52" s="59" t="s">
        <v>49</v>
      </c>
      <c r="B52" s="55" t="s">
        <v>100</v>
      </c>
      <c r="C52" s="55">
        <f>+F52*$E$48/$D$12</f>
        <v>0.4</v>
      </c>
      <c r="D52" s="55"/>
      <c r="E52" s="55"/>
      <c r="F52" s="55">
        <v>1</v>
      </c>
      <c r="G52" s="55"/>
      <c r="H52" s="55"/>
    </row>
    <row r="53" spans="1:8" ht="17.25" customHeight="1" outlineLevel="1" collapsed="1" x14ac:dyDescent="0.2">
      <c r="A53" s="58">
        <v>1.3</v>
      </c>
      <c r="B53" s="53" t="s">
        <v>101</v>
      </c>
      <c r="C53" s="53">
        <f>E53</f>
        <v>25</v>
      </c>
      <c r="D53" s="53"/>
      <c r="E53" s="53">
        <v>25</v>
      </c>
      <c r="F53" s="53"/>
      <c r="G53" s="53"/>
      <c r="H53" s="53"/>
    </row>
    <row r="54" spans="1:8" ht="17.25" hidden="1" customHeight="1" outlineLevel="2" x14ac:dyDescent="0.2">
      <c r="A54" s="59" t="s">
        <v>42</v>
      </c>
      <c r="B54" s="55" t="s">
        <v>102</v>
      </c>
      <c r="C54" s="55">
        <f t="shared" ref="C54:C73" si="1">+F54*$E$53/$D$12</f>
        <v>5</v>
      </c>
      <c r="D54" s="55"/>
      <c r="E54" s="55"/>
      <c r="F54" s="55">
        <v>20</v>
      </c>
      <c r="G54" s="55"/>
      <c r="H54" s="55"/>
    </row>
    <row r="55" spans="1:8" ht="17.25" hidden="1" customHeight="1" outlineLevel="2" x14ac:dyDescent="0.2">
      <c r="A55" s="59" t="s">
        <v>50</v>
      </c>
      <c r="B55" s="55" t="s">
        <v>103</v>
      </c>
      <c r="C55" s="55">
        <f t="shared" si="1"/>
        <v>1.25</v>
      </c>
      <c r="D55" s="55"/>
      <c r="E55" s="55"/>
      <c r="F55" s="55">
        <v>5</v>
      </c>
      <c r="G55" s="55"/>
      <c r="H55" s="55"/>
    </row>
    <row r="56" spans="1:8" ht="17.25" hidden="1" customHeight="1" outlineLevel="2" x14ac:dyDescent="0.2">
      <c r="A56" s="59" t="s">
        <v>51</v>
      </c>
      <c r="B56" s="55" t="s">
        <v>104</v>
      </c>
      <c r="C56" s="55">
        <f t="shared" si="1"/>
        <v>1.25</v>
      </c>
      <c r="D56" s="55"/>
      <c r="E56" s="55"/>
      <c r="F56" s="55">
        <v>5</v>
      </c>
      <c r="G56" s="55"/>
      <c r="H56" s="55"/>
    </row>
    <row r="57" spans="1:8" ht="17.25" hidden="1" customHeight="1" outlineLevel="2" x14ac:dyDescent="0.2">
      <c r="A57" s="59" t="s">
        <v>52</v>
      </c>
      <c r="B57" s="55" t="s">
        <v>105</v>
      </c>
      <c r="C57" s="55">
        <f t="shared" si="1"/>
        <v>1.25</v>
      </c>
      <c r="D57" s="55"/>
      <c r="E57" s="55"/>
      <c r="F57" s="55">
        <v>5</v>
      </c>
      <c r="G57" s="55"/>
      <c r="H57" s="55"/>
    </row>
    <row r="58" spans="1:8" ht="17.25" hidden="1" customHeight="1" outlineLevel="2" x14ac:dyDescent="0.2">
      <c r="A58" s="59" t="s">
        <v>53</v>
      </c>
      <c r="B58" s="55" t="s">
        <v>106</v>
      </c>
      <c r="C58" s="55">
        <f t="shared" si="1"/>
        <v>1.25</v>
      </c>
      <c r="D58" s="55"/>
      <c r="E58" s="55"/>
      <c r="F58" s="55">
        <v>5</v>
      </c>
      <c r="G58" s="55"/>
      <c r="H58" s="55"/>
    </row>
    <row r="59" spans="1:8" ht="17.25" hidden="1" customHeight="1" outlineLevel="2" x14ac:dyDescent="0.2">
      <c r="A59" s="59" t="s">
        <v>54</v>
      </c>
      <c r="B59" s="55" t="s">
        <v>107</v>
      </c>
      <c r="C59" s="55">
        <f t="shared" si="1"/>
        <v>1.25</v>
      </c>
      <c r="D59" s="55"/>
      <c r="E59" s="55"/>
      <c r="F59" s="55">
        <v>5</v>
      </c>
      <c r="G59" s="55"/>
      <c r="H59" s="55"/>
    </row>
    <row r="60" spans="1:8" ht="17.25" hidden="1" customHeight="1" outlineLevel="2" x14ac:dyDescent="0.2">
      <c r="A60" s="59" t="s">
        <v>55</v>
      </c>
      <c r="B60" s="55" t="s">
        <v>108</v>
      </c>
      <c r="C60" s="55">
        <f t="shared" si="1"/>
        <v>0.25</v>
      </c>
      <c r="D60" s="55"/>
      <c r="E60" s="55"/>
      <c r="F60" s="55">
        <v>1</v>
      </c>
      <c r="G60" s="55"/>
      <c r="H60" s="55"/>
    </row>
    <row r="61" spans="1:8" ht="17.25" hidden="1" customHeight="1" outlineLevel="2" x14ac:dyDescent="0.2">
      <c r="A61" s="59" t="s">
        <v>56</v>
      </c>
      <c r="B61" s="55" t="s">
        <v>109</v>
      </c>
      <c r="C61" s="55">
        <f t="shared" si="1"/>
        <v>0.25</v>
      </c>
      <c r="D61" s="55"/>
      <c r="E61" s="55"/>
      <c r="F61" s="55">
        <v>1</v>
      </c>
      <c r="G61" s="55"/>
      <c r="H61" s="55"/>
    </row>
    <row r="62" spans="1:8" ht="17.25" hidden="1" customHeight="1" outlineLevel="2" x14ac:dyDescent="0.2">
      <c r="A62" s="59" t="s">
        <v>57</v>
      </c>
      <c r="B62" s="55" t="s">
        <v>110</v>
      </c>
      <c r="C62" s="55">
        <f t="shared" si="1"/>
        <v>0.25</v>
      </c>
      <c r="D62" s="55"/>
      <c r="E62" s="55"/>
      <c r="F62" s="55">
        <v>1</v>
      </c>
      <c r="G62" s="55"/>
      <c r="H62" s="55"/>
    </row>
    <row r="63" spans="1:8" ht="17.25" hidden="1" customHeight="1" outlineLevel="2" x14ac:dyDescent="0.2">
      <c r="A63" s="59" t="s">
        <v>58</v>
      </c>
      <c r="B63" s="55" t="s">
        <v>111</v>
      </c>
      <c r="C63" s="55">
        <f t="shared" si="1"/>
        <v>0.25</v>
      </c>
      <c r="D63" s="55"/>
      <c r="E63" s="55"/>
      <c r="F63" s="55">
        <v>1</v>
      </c>
      <c r="G63" s="55"/>
      <c r="H63" s="55"/>
    </row>
    <row r="64" spans="1:8" ht="17.25" hidden="1" customHeight="1" outlineLevel="2" x14ac:dyDescent="0.2">
      <c r="A64" s="59" t="s">
        <v>59</v>
      </c>
      <c r="B64" s="55" t="s">
        <v>112</v>
      </c>
      <c r="C64" s="55">
        <f t="shared" si="1"/>
        <v>1</v>
      </c>
      <c r="D64" s="55"/>
      <c r="E64" s="55"/>
      <c r="F64" s="55">
        <v>4</v>
      </c>
      <c r="G64" s="55"/>
      <c r="H64" s="55"/>
    </row>
    <row r="65" spans="1:8" ht="17.25" hidden="1" customHeight="1" outlineLevel="2" x14ac:dyDescent="0.2">
      <c r="A65" s="59" t="s">
        <v>60</v>
      </c>
      <c r="B65" s="55" t="s">
        <v>113</v>
      </c>
      <c r="C65" s="55">
        <f t="shared" si="1"/>
        <v>1.25</v>
      </c>
      <c r="D65" s="55"/>
      <c r="E65" s="55"/>
      <c r="F65" s="55">
        <v>5</v>
      </c>
      <c r="G65" s="55"/>
      <c r="H65" s="55"/>
    </row>
    <row r="66" spans="1:8" ht="17.25" hidden="1" customHeight="1" outlineLevel="2" x14ac:dyDescent="0.2">
      <c r="A66" s="59" t="s">
        <v>61</v>
      </c>
      <c r="B66" s="55" t="s">
        <v>114</v>
      </c>
      <c r="C66" s="55">
        <f t="shared" si="1"/>
        <v>1.25</v>
      </c>
      <c r="D66" s="55"/>
      <c r="E66" s="55"/>
      <c r="F66" s="55">
        <v>5</v>
      </c>
      <c r="G66" s="55"/>
      <c r="H66" s="55"/>
    </row>
    <row r="67" spans="1:8" ht="17.25" hidden="1" customHeight="1" outlineLevel="2" x14ac:dyDescent="0.2">
      <c r="A67" s="59" t="s">
        <v>62</v>
      </c>
      <c r="B67" s="55" t="s">
        <v>115</v>
      </c>
      <c r="C67" s="55">
        <f t="shared" si="1"/>
        <v>0.25</v>
      </c>
      <c r="D67" s="55"/>
      <c r="E67" s="55"/>
      <c r="F67" s="55">
        <v>1</v>
      </c>
      <c r="G67" s="55"/>
      <c r="H67" s="55"/>
    </row>
    <row r="68" spans="1:8" ht="17.25" hidden="1" customHeight="1" outlineLevel="2" x14ac:dyDescent="0.2">
      <c r="A68" s="59" t="s">
        <v>63</v>
      </c>
      <c r="B68" s="55" t="s">
        <v>116</v>
      </c>
      <c r="C68" s="55">
        <f t="shared" si="1"/>
        <v>1.25</v>
      </c>
      <c r="D68" s="55"/>
      <c r="E68" s="55"/>
      <c r="F68" s="55">
        <v>5</v>
      </c>
      <c r="G68" s="55"/>
      <c r="H68" s="55"/>
    </row>
    <row r="69" spans="1:8" ht="17.25" hidden="1" customHeight="1" outlineLevel="2" x14ac:dyDescent="0.2">
      <c r="A69" s="59" t="s">
        <v>64</v>
      </c>
      <c r="B69" s="55" t="s">
        <v>117</v>
      </c>
      <c r="C69" s="55">
        <f t="shared" si="1"/>
        <v>1.25</v>
      </c>
      <c r="D69" s="55"/>
      <c r="E69" s="55"/>
      <c r="F69" s="55">
        <v>5</v>
      </c>
      <c r="G69" s="55"/>
      <c r="H69" s="55"/>
    </row>
    <row r="70" spans="1:8" ht="17.25" hidden="1" customHeight="1" outlineLevel="2" x14ac:dyDescent="0.2">
      <c r="A70" s="59" t="s">
        <v>65</v>
      </c>
      <c r="B70" s="55" t="s">
        <v>118</v>
      </c>
      <c r="C70" s="55">
        <f t="shared" si="1"/>
        <v>1.25</v>
      </c>
      <c r="D70" s="55"/>
      <c r="E70" s="55"/>
      <c r="F70" s="55">
        <v>5</v>
      </c>
      <c r="G70" s="55"/>
      <c r="H70" s="55"/>
    </row>
    <row r="71" spans="1:8" ht="17.25" hidden="1" customHeight="1" outlineLevel="2" x14ac:dyDescent="0.2">
      <c r="A71" s="59" t="s">
        <v>66</v>
      </c>
      <c r="B71" s="55" t="s">
        <v>119</v>
      </c>
      <c r="C71" s="55">
        <f t="shared" si="1"/>
        <v>3.75</v>
      </c>
      <c r="D71" s="55"/>
      <c r="E71" s="55"/>
      <c r="F71" s="55">
        <v>15</v>
      </c>
      <c r="G71" s="55"/>
      <c r="H71" s="55"/>
    </row>
    <row r="72" spans="1:8" ht="17.25" hidden="1" customHeight="1" outlineLevel="2" x14ac:dyDescent="0.2">
      <c r="A72" s="59" t="s">
        <v>67</v>
      </c>
      <c r="B72" s="55" t="s">
        <v>120</v>
      </c>
      <c r="C72" s="55">
        <f t="shared" si="1"/>
        <v>1.25</v>
      </c>
      <c r="D72" s="55"/>
      <c r="E72" s="55"/>
      <c r="F72" s="55">
        <v>5</v>
      </c>
      <c r="G72" s="55"/>
      <c r="H72" s="55"/>
    </row>
    <row r="73" spans="1:8" ht="17.25" hidden="1" customHeight="1" outlineLevel="2" x14ac:dyDescent="0.2">
      <c r="A73" s="59" t="s">
        <v>68</v>
      </c>
      <c r="B73" s="55" t="s">
        <v>121</v>
      </c>
      <c r="C73" s="55">
        <f t="shared" si="1"/>
        <v>0.25</v>
      </c>
      <c r="D73" s="55"/>
      <c r="E73" s="55"/>
      <c r="F73" s="55">
        <v>1</v>
      </c>
      <c r="G73" s="55"/>
      <c r="H73" s="55"/>
    </row>
    <row r="74" spans="1:8" ht="17.25" customHeight="1" outlineLevel="1" collapsed="1" x14ac:dyDescent="0.2">
      <c r="A74" s="58">
        <v>1.4</v>
      </c>
      <c r="B74" s="53" t="s">
        <v>122</v>
      </c>
      <c r="C74" s="53">
        <f>E74</f>
        <v>10</v>
      </c>
      <c r="D74" s="53"/>
      <c r="E74" s="53">
        <v>10</v>
      </c>
      <c r="F74" s="53"/>
      <c r="G74" s="53"/>
      <c r="H74" s="53"/>
    </row>
    <row r="75" spans="1:8" ht="17.25" hidden="1" customHeight="1" outlineLevel="2" x14ac:dyDescent="0.2">
      <c r="A75" s="59" t="s">
        <v>69</v>
      </c>
      <c r="B75" s="55" t="s">
        <v>123</v>
      </c>
      <c r="C75" s="55">
        <f>+F75*$E$74/$D$12</f>
        <v>5</v>
      </c>
      <c r="D75" s="55"/>
      <c r="E75" s="55"/>
      <c r="F75" s="55">
        <v>50</v>
      </c>
      <c r="G75" s="55"/>
      <c r="H75" s="55"/>
    </row>
    <row r="76" spans="1:8" ht="17.25" hidden="1" customHeight="1" outlineLevel="3" x14ac:dyDescent="0.2">
      <c r="A76" s="60" t="s">
        <v>70</v>
      </c>
      <c r="B76" s="56" t="s">
        <v>124</v>
      </c>
      <c r="C76" s="56">
        <f>+G76*$F$75*$E$74/$D$12/100</f>
        <v>2.5</v>
      </c>
      <c r="D76" s="56"/>
      <c r="E76" s="56"/>
      <c r="F76" s="56"/>
      <c r="G76" s="56">
        <v>50</v>
      </c>
      <c r="H76" s="56"/>
    </row>
    <row r="77" spans="1:8" ht="17.25" hidden="1" customHeight="1" outlineLevel="3" x14ac:dyDescent="0.2">
      <c r="A77" s="60" t="s">
        <v>71</v>
      </c>
      <c r="B77" s="56" t="s">
        <v>125</v>
      </c>
      <c r="C77" s="56">
        <f>+G77*$F$75*$E$74/$D$12/100</f>
        <v>2.25</v>
      </c>
      <c r="D77" s="56"/>
      <c r="E77" s="56"/>
      <c r="F77" s="56"/>
      <c r="G77" s="56">
        <v>45</v>
      </c>
      <c r="H77" s="56"/>
    </row>
    <row r="78" spans="1:8" ht="17.25" hidden="1" customHeight="1" outlineLevel="3" x14ac:dyDescent="0.2">
      <c r="A78" s="60" t="s">
        <v>72</v>
      </c>
      <c r="B78" s="56" t="s">
        <v>126</v>
      </c>
      <c r="C78" s="56">
        <f>+G78*$F$75*$E$74/$D$12/100</f>
        <v>0.25</v>
      </c>
      <c r="D78" s="56"/>
      <c r="E78" s="56"/>
      <c r="F78" s="56"/>
      <c r="G78" s="56">
        <v>5</v>
      </c>
      <c r="H78" s="56"/>
    </row>
    <row r="79" spans="1:8" ht="17.25" hidden="1" customHeight="1" outlineLevel="2" x14ac:dyDescent="0.2">
      <c r="A79" s="59" t="s">
        <v>73</v>
      </c>
      <c r="B79" s="55" t="s">
        <v>127</v>
      </c>
      <c r="C79" s="55">
        <f>+F79*$E$74/$D$12</f>
        <v>0.5</v>
      </c>
      <c r="D79" s="55"/>
      <c r="E79" s="55"/>
      <c r="F79" s="55">
        <v>5</v>
      </c>
      <c r="G79" s="55"/>
      <c r="H79" s="55"/>
    </row>
    <row r="80" spans="1:8" ht="17.25" hidden="1" customHeight="1" outlineLevel="3" x14ac:dyDescent="0.2">
      <c r="A80" s="60" t="s">
        <v>74</v>
      </c>
      <c r="B80" s="56" t="s">
        <v>124</v>
      </c>
      <c r="C80" s="56">
        <f>+G80*$F$79*$E$74/$D$12/100</f>
        <v>0.25</v>
      </c>
      <c r="D80" s="56"/>
      <c r="E80" s="56"/>
      <c r="F80" s="56"/>
      <c r="G80" s="56">
        <v>50</v>
      </c>
      <c r="H80" s="56"/>
    </row>
    <row r="81" spans="1:8" ht="17.25" hidden="1" customHeight="1" outlineLevel="3" x14ac:dyDescent="0.2">
      <c r="A81" s="60" t="s">
        <v>75</v>
      </c>
      <c r="B81" s="56" t="s">
        <v>128</v>
      </c>
      <c r="C81" s="56">
        <f>+G81*$F$79*$E$74/$D$12/100</f>
        <v>0.1</v>
      </c>
      <c r="D81" s="56"/>
      <c r="E81" s="56"/>
      <c r="F81" s="56"/>
      <c r="G81" s="56">
        <v>20</v>
      </c>
      <c r="H81" s="56"/>
    </row>
    <row r="82" spans="1:8" ht="17.25" hidden="1" customHeight="1" outlineLevel="3" x14ac:dyDescent="0.2">
      <c r="A82" s="60" t="s">
        <v>76</v>
      </c>
      <c r="B82" s="56" t="s">
        <v>129</v>
      </c>
      <c r="C82" s="56">
        <f>+G82*$F$79*$E$74/$D$12/100</f>
        <v>0.05</v>
      </c>
      <c r="D82" s="56"/>
      <c r="E82" s="56"/>
      <c r="F82" s="56"/>
      <c r="G82" s="56">
        <v>10</v>
      </c>
      <c r="H82" s="56"/>
    </row>
    <row r="83" spans="1:8" ht="17.25" hidden="1" customHeight="1" outlineLevel="3" x14ac:dyDescent="0.2">
      <c r="A83" s="60" t="s">
        <v>160</v>
      </c>
      <c r="B83" s="56" t="s">
        <v>130</v>
      </c>
      <c r="C83" s="56">
        <f>+G83*$F$79*$E$74/$D$12/100</f>
        <v>0.05</v>
      </c>
      <c r="D83" s="56"/>
      <c r="E83" s="56"/>
      <c r="F83" s="56"/>
      <c r="G83" s="56">
        <v>10</v>
      </c>
      <c r="H83" s="56"/>
    </row>
    <row r="84" spans="1:8" ht="17.25" hidden="1" customHeight="1" outlineLevel="3" x14ac:dyDescent="0.2">
      <c r="A84" s="60" t="s">
        <v>161</v>
      </c>
      <c r="B84" s="56" t="s">
        <v>131</v>
      </c>
      <c r="C84" s="56">
        <f>+G84*$F$79*$E$74/$D$12/100</f>
        <v>0.05</v>
      </c>
      <c r="D84" s="56"/>
      <c r="E84" s="56"/>
      <c r="F84" s="56"/>
      <c r="G84" s="56">
        <v>10</v>
      </c>
      <c r="H84" s="56"/>
    </row>
    <row r="85" spans="1:8" ht="17.25" hidden="1" customHeight="1" outlineLevel="2" x14ac:dyDescent="0.2">
      <c r="A85" s="59" t="s">
        <v>162</v>
      </c>
      <c r="B85" s="55" t="s">
        <v>132</v>
      </c>
      <c r="C85" s="55">
        <f>+F85*$E$74/$D$12</f>
        <v>0.5</v>
      </c>
      <c r="D85" s="55"/>
      <c r="E85" s="55"/>
      <c r="F85" s="55">
        <v>5</v>
      </c>
      <c r="G85" s="55"/>
      <c r="H85" s="55"/>
    </row>
    <row r="86" spans="1:8" ht="17.25" hidden="1" customHeight="1" outlineLevel="3" x14ac:dyDescent="0.2">
      <c r="A86" s="60" t="s">
        <v>163</v>
      </c>
      <c r="B86" s="56" t="s">
        <v>133</v>
      </c>
      <c r="C86" s="56">
        <f>+G86*$F$85*$E$74/$D$12/100</f>
        <v>0.2</v>
      </c>
      <c r="D86" s="56"/>
      <c r="E86" s="56"/>
      <c r="F86" s="56"/>
      <c r="G86" s="56">
        <v>40</v>
      </c>
      <c r="H86" s="56"/>
    </row>
    <row r="87" spans="1:8" ht="17.25" hidden="1" customHeight="1" outlineLevel="3" x14ac:dyDescent="0.2">
      <c r="A87" s="60" t="s">
        <v>164</v>
      </c>
      <c r="B87" s="56" t="s">
        <v>134</v>
      </c>
      <c r="C87" s="56">
        <f>+G87*$F$85*$E$74/$D$12/100</f>
        <v>0.2</v>
      </c>
      <c r="D87" s="56"/>
      <c r="E87" s="56"/>
      <c r="F87" s="56"/>
      <c r="G87" s="56">
        <v>40</v>
      </c>
      <c r="H87" s="56"/>
    </row>
    <row r="88" spans="1:8" ht="17.25" hidden="1" customHeight="1" outlineLevel="3" x14ac:dyDescent="0.2">
      <c r="A88" s="60" t="s">
        <v>165</v>
      </c>
      <c r="B88" s="56" t="s">
        <v>135</v>
      </c>
      <c r="C88" s="56">
        <f>+G88*$F$85*$E$74/$D$12/100</f>
        <v>0.1</v>
      </c>
      <c r="D88" s="56"/>
      <c r="E88" s="56"/>
      <c r="F88" s="56"/>
      <c r="G88" s="56">
        <v>20</v>
      </c>
      <c r="H88" s="56"/>
    </row>
    <row r="89" spans="1:8" ht="17.25" hidden="1" customHeight="1" outlineLevel="2" x14ac:dyDescent="0.2">
      <c r="A89" s="59" t="s">
        <v>166</v>
      </c>
      <c r="B89" s="55" t="s">
        <v>136</v>
      </c>
      <c r="C89" s="55">
        <f>+F89*$E$74/$D$12</f>
        <v>0.5</v>
      </c>
      <c r="D89" s="55"/>
      <c r="E89" s="55"/>
      <c r="F89" s="55">
        <v>5</v>
      </c>
      <c r="G89" s="55"/>
      <c r="H89" s="55"/>
    </row>
    <row r="90" spans="1:8" ht="17.25" hidden="1" customHeight="1" outlineLevel="3" x14ac:dyDescent="0.2">
      <c r="A90" s="60" t="s">
        <v>167</v>
      </c>
      <c r="B90" s="56" t="s">
        <v>137</v>
      </c>
      <c r="C90" s="56">
        <f>+G90*$F$89*$E$74/$D$12/100</f>
        <v>0.25</v>
      </c>
      <c r="D90" s="56"/>
      <c r="E90" s="56"/>
      <c r="F90" s="56"/>
      <c r="G90" s="56">
        <v>50</v>
      </c>
      <c r="H90" s="56"/>
    </row>
    <row r="91" spans="1:8" ht="17.25" hidden="1" customHeight="1" outlineLevel="4" x14ac:dyDescent="0.2">
      <c r="A91" s="62" t="s">
        <v>168</v>
      </c>
      <c r="B91" s="63" t="s">
        <v>138</v>
      </c>
      <c r="C91" s="63">
        <f>+H91*G90*$F$89*$E$74/$D$12/10000</f>
        <v>0.2</v>
      </c>
      <c r="D91" s="63"/>
      <c r="E91" s="63"/>
      <c r="F91" s="63"/>
      <c r="G91" s="63"/>
      <c r="H91" s="63">
        <v>80</v>
      </c>
    </row>
    <row r="92" spans="1:8" ht="17.25" hidden="1" customHeight="1" outlineLevel="4" x14ac:dyDescent="0.2">
      <c r="A92" s="62" t="s">
        <v>169</v>
      </c>
      <c r="B92" s="63" t="s">
        <v>139</v>
      </c>
      <c r="C92" s="63">
        <f>+H92*G90*$F$89*$E$74/$D$12/10000</f>
        <v>2.5000000000000001E-2</v>
      </c>
      <c r="D92" s="63"/>
      <c r="E92" s="63"/>
      <c r="F92" s="63"/>
      <c r="G92" s="63"/>
      <c r="H92" s="63">
        <v>10</v>
      </c>
    </row>
    <row r="93" spans="1:8" ht="17.25" hidden="1" customHeight="1" outlineLevel="4" x14ac:dyDescent="0.2">
      <c r="A93" s="62" t="s">
        <v>170</v>
      </c>
      <c r="B93" s="63" t="s">
        <v>135</v>
      </c>
      <c r="C93" s="63">
        <f>+H93*G90*$F$89*$E$74/$D$12/10000</f>
        <v>2.5000000000000001E-2</v>
      </c>
      <c r="D93" s="63"/>
      <c r="E93" s="63"/>
      <c r="F93" s="63"/>
      <c r="G93" s="63"/>
      <c r="H93" s="63">
        <v>10</v>
      </c>
    </row>
    <row r="94" spans="1:8" ht="17.25" hidden="1" customHeight="1" outlineLevel="3" x14ac:dyDescent="0.2">
      <c r="A94" s="60" t="s">
        <v>171</v>
      </c>
      <c r="B94" s="56" t="s">
        <v>140</v>
      </c>
      <c r="C94" s="56">
        <f>+G94*$F$89*$E$74/$D$12/100</f>
        <v>0.25</v>
      </c>
      <c r="D94" s="56"/>
      <c r="E94" s="56"/>
      <c r="F94" s="56"/>
      <c r="G94" s="56">
        <v>50</v>
      </c>
      <c r="H94" s="56"/>
    </row>
    <row r="95" spans="1:8" ht="17.25" hidden="1" customHeight="1" outlineLevel="4" x14ac:dyDescent="0.2">
      <c r="A95" s="62" t="s">
        <v>172</v>
      </c>
      <c r="B95" s="63" t="s">
        <v>138</v>
      </c>
      <c r="C95" s="63">
        <f>+H95*G94*$F$89*$E$74/$D$12/10000</f>
        <v>0.2</v>
      </c>
      <c r="D95" s="63"/>
      <c r="E95" s="63"/>
      <c r="F95" s="63"/>
      <c r="G95" s="63"/>
      <c r="H95" s="63">
        <v>80</v>
      </c>
    </row>
    <row r="96" spans="1:8" ht="17.25" hidden="1" customHeight="1" outlineLevel="4" x14ac:dyDescent="0.2">
      <c r="A96" s="62" t="s">
        <v>173</v>
      </c>
      <c r="B96" s="63" t="s">
        <v>141</v>
      </c>
      <c r="C96" s="63">
        <f>+H96*G94*$F$89*$E$74/$D$12/10000</f>
        <v>2.5000000000000001E-2</v>
      </c>
      <c r="D96" s="63"/>
      <c r="E96" s="63"/>
      <c r="F96" s="63"/>
      <c r="G96" s="63"/>
      <c r="H96" s="63">
        <v>10</v>
      </c>
    </row>
    <row r="97" spans="1:8" ht="17.25" hidden="1" customHeight="1" outlineLevel="4" x14ac:dyDescent="0.2">
      <c r="A97" s="62" t="s">
        <v>174</v>
      </c>
      <c r="B97" s="63" t="s">
        <v>135</v>
      </c>
      <c r="C97" s="63">
        <f>+H97*G94*$F$89*$E$74/$D$12/10000</f>
        <v>2.5000000000000001E-2</v>
      </c>
      <c r="D97" s="63"/>
      <c r="E97" s="63"/>
      <c r="F97" s="63"/>
      <c r="G97" s="63"/>
      <c r="H97" s="63">
        <v>10</v>
      </c>
    </row>
    <row r="98" spans="1:8" ht="17.25" hidden="1" customHeight="1" outlineLevel="2" x14ac:dyDescent="0.2">
      <c r="A98" s="59" t="s">
        <v>175</v>
      </c>
      <c r="B98" s="55" t="s">
        <v>142</v>
      </c>
      <c r="C98" s="55">
        <f>+F98*$E$74/$D$12</f>
        <v>3.5</v>
      </c>
      <c r="D98" s="55"/>
      <c r="E98" s="55"/>
      <c r="F98" s="55">
        <v>35</v>
      </c>
      <c r="G98" s="55"/>
      <c r="H98" s="55"/>
    </row>
    <row r="99" spans="1:8" ht="17.25" hidden="1" customHeight="1" outlineLevel="3" x14ac:dyDescent="0.2">
      <c r="A99" s="60" t="s">
        <v>176</v>
      </c>
      <c r="B99" s="56" t="s">
        <v>143</v>
      </c>
      <c r="C99" s="56">
        <f>+G99*$F$98*$E$74/$D$12/100</f>
        <v>1.75</v>
      </c>
      <c r="D99" s="56"/>
      <c r="E99" s="56"/>
      <c r="F99" s="56"/>
      <c r="G99" s="56">
        <v>50</v>
      </c>
      <c r="H99" s="56"/>
    </row>
    <row r="100" spans="1:8" ht="17.25" hidden="1" customHeight="1" outlineLevel="3" x14ac:dyDescent="0.2">
      <c r="A100" s="60" t="s">
        <v>177</v>
      </c>
      <c r="B100" s="56" t="s">
        <v>144</v>
      </c>
      <c r="C100" s="56">
        <f>+G100*$F$98*$E$74/$D$12/100</f>
        <v>0.7</v>
      </c>
      <c r="D100" s="56"/>
      <c r="E100" s="56"/>
      <c r="F100" s="56"/>
      <c r="G100" s="56">
        <v>20</v>
      </c>
      <c r="H100" s="56"/>
    </row>
    <row r="101" spans="1:8" ht="17.25" hidden="1" customHeight="1" outlineLevel="3" x14ac:dyDescent="0.2">
      <c r="A101" s="60" t="s">
        <v>178</v>
      </c>
      <c r="B101" s="56" t="s">
        <v>145</v>
      </c>
      <c r="C101" s="56">
        <f>+G101*$F$98*$E$74/$D$12/100</f>
        <v>0.7</v>
      </c>
      <c r="D101" s="56"/>
      <c r="E101" s="56"/>
      <c r="F101" s="56"/>
      <c r="G101" s="56">
        <v>20</v>
      </c>
      <c r="H101" s="56"/>
    </row>
    <row r="102" spans="1:8" ht="17.25" hidden="1" customHeight="1" outlineLevel="3" x14ac:dyDescent="0.2">
      <c r="A102" s="60" t="s">
        <v>179</v>
      </c>
      <c r="B102" s="56" t="s">
        <v>146</v>
      </c>
      <c r="C102" s="56">
        <f>+G102*$F$98*$E$74/$D$12/100</f>
        <v>0.17499999999999999</v>
      </c>
      <c r="D102" s="56"/>
      <c r="E102" s="56"/>
      <c r="F102" s="56"/>
      <c r="G102" s="56">
        <v>5</v>
      </c>
      <c r="H102" s="56"/>
    </row>
    <row r="103" spans="1:8" ht="17.25" hidden="1" customHeight="1" outlineLevel="3" x14ac:dyDescent="0.2">
      <c r="A103" s="60" t="s">
        <v>180</v>
      </c>
      <c r="B103" s="56" t="s">
        <v>147</v>
      </c>
      <c r="C103" s="56">
        <f>+G103*$F$98*$E$74/$D$12/100</f>
        <v>0.17499999999999999</v>
      </c>
      <c r="D103" s="56"/>
      <c r="E103" s="56"/>
      <c r="F103" s="56"/>
      <c r="G103" s="56">
        <v>5</v>
      </c>
      <c r="H103" s="56"/>
    </row>
    <row r="104" spans="1:8" ht="17.25" customHeight="1" outlineLevel="1" collapsed="1" x14ac:dyDescent="0.2">
      <c r="A104" s="58">
        <v>1.5</v>
      </c>
      <c r="B104" s="53" t="s">
        <v>148</v>
      </c>
      <c r="C104" s="53">
        <v>5</v>
      </c>
      <c r="D104" s="53"/>
      <c r="E104" s="53">
        <v>5</v>
      </c>
      <c r="F104" s="53"/>
      <c r="G104" s="53"/>
      <c r="H104" s="53"/>
    </row>
    <row r="105" spans="1:8" ht="17.25" hidden="1" customHeight="1" outlineLevel="2" x14ac:dyDescent="0.2">
      <c r="A105" s="59" t="s">
        <v>77</v>
      </c>
      <c r="B105" s="55" t="s">
        <v>149</v>
      </c>
      <c r="C105" s="55">
        <f>+F105*$E$104/$D$12</f>
        <v>2.5</v>
      </c>
      <c r="D105" s="55"/>
      <c r="E105" s="55"/>
      <c r="F105" s="55">
        <v>50</v>
      </c>
      <c r="G105" s="55"/>
      <c r="H105" s="55"/>
    </row>
    <row r="106" spans="1:8" ht="17.25" hidden="1" customHeight="1" outlineLevel="2" x14ac:dyDescent="0.2">
      <c r="A106" s="59" t="s">
        <v>78</v>
      </c>
      <c r="B106" s="55" t="s">
        <v>150</v>
      </c>
      <c r="C106" s="55">
        <f>+F106*$E$104/$D$12</f>
        <v>2.5</v>
      </c>
      <c r="D106" s="55"/>
      <c r="E106" s="55"/>
      <c r="F106" s="55">
        <v>50</v>
      </c>
      <c r="G106" s="55"/>
      <c r="H106" s="55"/>
    </row>
    <row r="107" spans="1:8" ht="17.25" customHeight="1" outlineLevel="1" collapsed="1" x14ac:dyDescent="0.2">
      <c r="A107" s="58">
        <v>1.6</v>
      </c>
      <c r="B107" s="53" t="s">
        <v>151</v>
      </c>
      <c r="C107" s="53">
        <v>10</v>
      </c>
      <c r="D107" s="53"/>
      <c r="E107" s="53">
        <v>10</v>
      </c>
      <c r="F107" s="53"/>
      <c r="G107" s="53"/>
      <c r="H107" s="53"/>
    </row>
    <row r="108" spans="1:8" ht="17.25" hidden="1" customHeight="1" outlineLevel="2" x14ac:dyDescent="0.2">
      <c r="A108" s="59" t="s">
        <v>79</v>
      </c>
      <c r="B108" s="55" t="s">
        <v>152</v>
      </c>
      <c r="C108" s="55">
        <f t="shared" ref="C108:C115" si="2">+F108*$E$107/$D$12</f>
        <v>4</v>
      </c>
      <c r="D108" s="55"/>
      <c r="E108" s="55"/>
      <c r="F108" s="55">
        <v>40</v>
      </c>
      <c r="G108" s="55"/>
      <c r="H108" s="55"/>
    </row>
    <row r="109" spans="1:8" ht="17.25" hidden="1" customHeight="1" outlineLevel="2" x14ac:dyDescent="0.2">
      <c r="A109" s="59" t="s">
        <v>80</v>
      </c>
      <c r="B109" s="55" t="s">
        <v>153</v>
      </c>
      <c r="C109" s="55">
        <f t="shared" si="2"/>
        <v>1</v>
      </c>
      <c r="D109" s="55"/>
      <c r="E109" s="55"/>
      <c r="F109" s="55">
        <v>10</v>
      </c>
      <c r="G109" s="55"/>
      <c r="H109" s="55"/>
    </row>
    <row r="110" spans="1:8" ht="17.25" hidden="1" customHeight="1" outlineLevel="2" x14ac:dyDescent="0.2">
      <c r="A110" s="59" t="s">
        <v>211</v>
      </c>
      <c r="B110" s="55" t="s">
        <v>154</v>
      </c>
      <c r="C110" s="55">
        <f t="shared" si="2"/>
        <v>1</v>
      </c>
      <c r="D110" s="55"/>
      <c r="E110" s="55"/>
      <c r="F110" s="55">
        <v>10</v>
      </c>
      <c r="G110" s="55"/>
      <c r="H110" s="55"/>
    </row>
    <row r="111" spans="1:8" ht="17.25" hidden="1" customHeight="1" outlineLevel="2" x14ac:dyDescent="0.2">
      <c r="A111" s="59" t="s">
        <v>212</v>
      </c>
      <c r="B111" s="55" t="s">
        <v>155</v>
      </c>
      <c r="C111" s="55">
        <f t="shared" si="2"/>
        <v>0.5</v>
      </c>
      <c r="D111" s="55"/>
      <c r="E111" s="55"/>
      <c r="F111" s="55">
        <v>5</v>
      </c>
      <c r="G111" s="55"/>
      <c r="H111" s="55"/>
    </row>
    <row r="112" spans="1:8" ht="17.25" hidden="1" customHeight="1" outlineLevel="2" x14ac:dyDescent="0.2">
      <c r="A112" s="59" t="s">
        <v>213</v>
      </c>
      <c r="B112" s="55" t="s">
        <v>156</v>
      </c>
      <c r="C112" s="55">
        <f t="shared" si="2"/>
        <v>1.5</v>
      </c>
      <c r="D112" s="55"/>
      <c r="E112" s="55"/>
      <c r="F112" s="55">
        <v>15</v>
      </c>
      <c r="G112" s="55"/>
      <c r="H112" s="55"/>
    </row>
    <row r="113" spans="1:8" ht="17.25" hidden="1" customHeight="1" outlineLevel="2" x14ac:dyDescent="0.2">
      <c r="A113" s="59" t="s">
        <v>214</v>
      </c>
      <c r="B113" s="55" t="s">
        <v>157</v>
      </c>
      <c r="C113" s="55">
        <f t="shared" si="2"/>
        <v>1</v>
      </c>
      <c r="D113" s="55"/>
      <c r="E113" s="55"/>
      <c r="F113" s="55">
        <v>10</v>
      </c>
      <c r="G113" s="55"/>
      <c r="H113" s="55"/>
    </row>
    <row r="114" spans="1:8" ht="17.25" hidden="1" customHeight="1" outlineLevel="2" x14ac:dyDescent="0.2">
      <c r="A114" s="59" t="s">
        <v>215</v>
      </c>
      <c r="B114" s="55" t="s">
        <v>158</v>
      </c>
      <c r="C114" s="55">
        <f t="shared" si="2"/>
        <v>0.5</v>
      </c>
      <c r="D114" s="55"/>
      <c r="E114" s="55"/>
      <c r="F114" s="55">
        <v>5</v>
      </c>
      <c r="G114" s="55"/>
      <c r="H114" s="55"/>
    </row>
    <row r="115" spans="1:8" ht="17.25" hidden="1" customHeight="1" outlineLevel="2" x14ac:dyDescent="0.2">
      <c r="A115" s="59" t="s">
        <v>216</v>
      </c>
      <c r="B115" s="55" t="s">
        <v>159</v>
      </c>
      <c r="C115" s="55">
        <f t="shared" si="2"/>
        <v>0.5</v>
      </c>
      <c r="D115" s="55"/>
      <c r="E115" s="55"/>
      <c r="F115" s="55">
        <v>5</v>
      </c>
      <c r="G115" s="55"/>
      <c r="H115" s="55"/>
    </row>
  </sheetData>
  <mergeCells count="8">
    <mergeCell ref="C10:C11"/>
    <mergeCell ref="D10:H10"/>
    <mergeCell ref="A1:A7"/>
    <mergeCell ref="B1:B3"/>
    <mergeCell ref="C1:H7"/>
    <mergeCell ref="B4:B6"/>
    <mergeCell ref="B8:B9"/>
    <mergeCell ref="C8:H9"/>
  </mergeCells>
  <printOptions horizontalCentered="1"/>
  <pageMargins left="0.5" right="0.5" top="0.4" bottom="0.4" header="0" footer="0"/>
  <pageSetup paperSize="8" scale="57" fitToHeight="2" orientation="portrait" r:id="rId1"/>
  <headerFooter differentOddEven="1" alignWithMargins="0">
    <oddHeader xml:space="preserve">&amp;R
Page &amp;P+2 of  &amp;N+2                                     
  </oddHeader>
  </headerFooter>
  <rowBreaks count="1" manualBreakCount="1">
    <brk id="52" max="7" man="1"/>
  </rowBreaks>
  <drawing r:id="rId2"/>
  <legacyDrawing r:id="rId3"/>
  <oleObjects>
    <mc:AlternateContent xmlns:mc="http://schemas.openxmlformats.org/markup-compatibility/2006">
      <mc:Choice Requires="x14">
        <oleObject progId="Visio.Drawing.11" shapeId="23553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Visio.Drawing.11" shapeId="235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مشخصات پروژه</vt:lpstr>
      <vt:lpstr>Cover</vt:lpstr>
      <vt:lpstr>REVISION</vt:lpstr>
      <vt:lpstr>WBS</vt:lpstr>
      <vt:lpstr>W.B.S REV 00</vt:lpstr>
      <vt:lpstr>W.B.S (ITP)</vt:lpstr>
      <vt:lpstr>W.B.S (ITP) (2)</vt:lpstr>
      <vt:lpstr>Sheet1</vt:lpstr>
      <vt:lpstr>WBS (2)</vt:lpstr>
      <vt:lpstr>Cover!Print_Area</vt:lpstr>
      <vt:lpstr>REVISION!Print_Area</vt:lpstr>
      <vt:lpstr>Sheet1!Print_Area</vt:lpstr>
      <vt:lpstr>'W.B.S (ITP)'!Print_Area</vt:lpstr>
      <vt:lpstr>'W.B.S (ITP) (2)'!Print_Area</vt:lpstr>
      <vt:lpstr>'W.B.S REV 00'!Print_Area</vt:lpstr>
      <vt:lpstr>WBS!Print_Area</vt:lpstr>
      <vt:lpstr>'WBS (2)'!Print_Area</vt:lpstr>
      <vt:lpstr>'W.B.S (ITP)'!Print_Titles</vt:lpstr>
      <vt:lpstr>'W.B.S (ITP) (2)'!Print_Titles</vt:lpstr>
      <vt:lpstr>'W.B.S REV 00'!Print_Titles</vt:lpstr>
      <vt:lpstr>WBS!Print_Titles</vt:lpstr>
      <vt:lpstr>'WBS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2024-11-04T04:35:45Z</cp:lastPrinted>
  <dcterms:created xsi:type="dcterms:W3CDTF">2017-02-08T07:32:09Z</dcterms:created>
  <dcterms:modified xsi:type="dcterms:W3CDTF">2024-11-04T10:33:48Z</dcterms:modified>
</cp:coreProperties>
</file>