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wbs hIRGA\"/>
    </mc:Choice>
  </mc:AlternateContent>
  <xr:revisionPtr revIDLastSave="0" documentId="13_ncr:1_{966145D7-EE10-4C05-85B3-41A3741653BC}" xr6:coauthVersionLast="47" xr6:coauthVersionMax="47" xr10:uidLastSave="{00000000-0000-0000-0000-000000000000}"/>
  <bookViews>
    <workbookView xWindow="690" yWindow="4005" windowWidth="21195" windowHeight="10830" tabRatio="843" activeTab="1" xr2:uid="{00000000-000D-0000-FFFF-FFFF00000000}"/>
  </bookViews>
  <sheets>
    <sheet name="Cover" sheetId="16" r:id="rId1"/>
    <sheet name="REVISION" sheetId="23" r:id="rId2"/>
    <sheet name="Note 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'Note 1'!$A$1:$AI$218</definedName>
    <definedName name="_xlnm.Print_Area" localSheetId="1">REVISION!$A$1:$AM$71</definedName>
    <definedName name="_xlnm.Print_Titles" localSheetId="2">'Note 1'!$1:$10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7" i="25" l="1"/>
  <c r="AH124" i="25"/>
  <c r="AH121" i="25"/>
  <c r="AH117" i="25"/>
  <c r="AC118" i="25" s="1"/>
  <c r="AH115" i="25"/>
  <c r="AC116" i="25" l="1"/>
  <c r="AC122" i="25"/>
  <c r="AC125" i="25"/>
  <c r="AC128" i="25"/>
  <c r="AH114" i="25"/>
  <c r="AC123" i="25"/>
  <c r="AC126" i="25"/>
  <c r="AC129" i="25"/>
  <c r="AH79" i="25"/>
  <c r="AH207" i="25"/>
  <c r="AC209" i="25" s="1"/>
  <c r="AH198" i="25"/>
  <c r="AC203" i="25" s="1"/>
  <c r="AH189" i="25"/>
  <c r="AC191" i="25" s="1"/>
  <c r="AH182" i="25"/>
  <c r="AC184" i="25" s="1"/>
  <c r="AH179" i="25"/>
  <c r="AC181" i="25" s="1"/>
  <c r="AH174" i="25"/>
  <c r="AH166" i="25"/>
  <c r="AC169" i="25" s="1"/>
  <c r="AH162" i="25"/>
  <c r="AC164" i="25" s="1"/>
  <c r="AH139" i="25"/>
  <c r="AC142" i="25" s="1"/>
  <c r="AH216" i="25"/>
  <c r="AC217" i="25" s="1"/>
  <c r="AH170" i="25"/>
  <c r="AC171" i="25" s="1"/>
  <c r="AH147" i="25"/>
  <c r="AC148" i="25" s="1"/>
  <c r="AH143" i="25"/>
  <c r="AC146" i="25" s="1"/>
  <c r="AH185" i="25"/>
  <c r="AC186" i="25" s="1"/>
  <c r="AH158" i="25"/>
  <c r="AC160" i="25" s="1"/>
  <c r="AH152" i="25"/>
  <c r="AC153" i="25" s="1"/>
  <c r="AH110" i="25"/>
  <c r="AC111" i="25" s="1"/>
  <c r="AH107" i="25"/>
  <c r="AH104" i="25"/>
  <c r="AC106" i="25" s="1"/>
  <c r="AH100" i="25"/>
  <c r="AC102" i="25" s="1"/>
  <c r="AH97" i="25"/>
  <c r="AC99" i="25" s="1"/>
  <c r="AH94" i="25"/>
  <c r="AC95" i="25" s="1"/>
  <c r="AH90" i="25"/>
  <c r="AH87" i="25"/>
  <c r="AC89" i="25" s="1"/>
  <c r="AH84" i="25"/>
  <c r="AC85" i="25" s="1"/>
  <c r="AH77" i="25"/>
  <c r="AC78" i="25" s="1"/>
  <c r="AH74" i="25"/>
  <c r="AC76" i="25" s="1"/>
  <c r="AH68" i="25"/>
  <c r="AC71" i="25" s="1"/>
  <c r="AH48" i="25"/>
  <c r="AC51" i="25" s="1"/>
  <c r="AH43" i="25"/>
  <c r="AC46" i="25" s="1"/>
  <c r="AH40" i="25"/>
  <c r="AC41" i="25" s="1"/>
  <c r="AH38" i="25"/>
  <c r="AH22" i="25"/>
  <c r="AC23" i="25" s="1"/>
  <c r="AH61" i="25"/>
  <c r="AC64" i="25" s="1"/>
  <c r="AH35" i="25"/>
  <c r="AC36" i="25" s="1"/>
  <c r="AH25" i="25"/>
  <c r="AC117" i="25" l="1"/>
  <c r="AH113" i="25"/>
  <c r="AC91" i="25"/>
  <c r="AC121" i="25"/>
  <c r="AC124" i="25"/>
  <c r="AC127" i="25"/>
  <c r="AC115" i="25"/>
  <c r="AC112" i="25"/>
  <c r="AC86" i="25"/>
  <c r="AC92" i="25"/>
  <c r="AC96" i="25"/>
  <c r="AC88" i="25"/>
  <c r="AC101" i="25"/>
  <c r="AC105" i="25"/>
  <c r="AC108" i="25"/>
  <c r="AC98" i="25"/>
  <c r="AC109" i="25"/>
  <c r="AC187" i="25"/>
  <c r="AC183" i="25"/>
  <c r="AC180" i="25"/>
  <c r="AC176" i="25"/>
  <c r="AC175" i="25"/>
  <c r="AC177" i="25"/>
  <c r="AC165" i="25"/>
  <c r="AC159" i="25"/>
  <c r="AH155" i="25"/>
  <c r="AC157" i="25" s="1"/>
  <c r="AC154" i="25"/>
  <c r="AC150" i="25"/>
  <c r="AC173" i="25"/>
  <c r="AC172" i="25"/>
  <c r="AC168" i="25"/>
  <c r="AC167" i="25"/>
  <c r="AC163" i="25"/>
  <c r="AC149" i="25"/>
  <c r="AC145" i="25"/>
  <c r="AC144" i="25"/>
  <c r="AC141" i="25"/>
  <c r="AC140" i="25"/>
  <c r="AC214" i="25"/>
  <c r="AC210" i="25"/>
  <c r="AC208" i="25"/>
  <c r="AC212" i="25"/>
  <c r="AC215" i="25"/>
  <c r="AC211" i="25"/>
  <c r="AC213" i="25"/>
  <c r="AC206" i="25"/>
  <c r="AC202" i="25"/>
  <c r="AC205" i="25"/>
  <c r="AC201" i="25"/>
  <c r="AC204" i="25"/>
  <c r="AC200" i="25"/>
  <c r="AC199" i="25"/>
  <c r="AC190" i="25"/>
  <c r="AC197" i="25"/>
  <c r="AC193" i="25"/>
  <c r="AC194" i="25"/>
  <c r="AC196" i="25"/>
  <c r="AC192" i="25"/>
  <c r="AC195" i="25"/>
  <c r="AH188" i="25"/>
  <c r="AC189" i="25" s="1"/>
  <c r="AH161" i="25"/>
  <c r="AH138" i="25"/>
  <c r="AH83" i="25"/>
  <c r="AC87" i="25" s="1"/>
  <c r="AH93" i="25"/>
  <c r="AC100" i="25" s="1"/>
  <c r="AH103" i="25"/>
  <c r="AH178" i="25"/>
  <c r="AC179" i="25" s="1"/>
  <c r="AH65" i="25"/>
  <c r="AC67" i="25" s="1"/>
  <c r="AH24" i="25"/>
  <c r="AC35" i="25" s="1"/>
  <c r="AC56" i="25"/>
  <c r="AC53" i="25"/>
  <c r="AC50" i="25"/>
  <c r="AC58" i="25"/>
  <c r="AC75" i="25"/>
  <c r="AC30" i="25"/>
  <c r="AC45" i="25"/>
  <c r="AC29" i="25"/>
  <c r="AC49" i="25"/>
  <c r="AC54" i="25"/>
  <c r="AC70" i="25"/>
  <c r="AC34" i="25"/>
  <c r="AC33" i="25"/>
  <c r="AC44" i="25"/>
  <c r="AC57" i="25"/>
  <c r="AC52" i="25"/>
  <c r="AC63" i="25"/>
  <c r="AC80" i="25"/>
  <c r="AC32" i="25"/>
  <c r="AC28" i="25"/>
  <c r="AC47" i="25"/>
  <c r="AC69" i="25"/>
  <c r="AC81" i="25"/>
  <c r="AC26" i="25"/>
  <c r="AC31" i="25"/>
  <c r="AC27" i="25"/>
  <c r="AC59" i="25"/>
  <c r="AC55" i="25"/>
  <c r="AC62" i="25"/>
  <c r="AC72" i="25"/>
  <c r="AH37" i="25"/>
  <c r="AC38" i="25" s="1"/>
  <c r="AC39" i="25"/>
  <c r="AH73" i="25"/>
  <c r="AC77" i="25" s="1"/>
  <c r="AH42" i="25"/>
  <c r="AC136" i="25" l="1"/>
  <c r="AC132" i="25"/>
  <c r="AC119" i="25"/>
  <c r="AC133" i="25"/>
  <c r="AC120" i="25"/>
  <c r="AC135" i="25"/>
  <c r="AC131" i="25"/>
  <c r="AC134" i="25"/>
  <c r="AC130" i="25"/>
  <c r="AC114" i="25"/>
  <c r="AC139" i="25"/>
  <c r="AC90" i="25"/>
  <c r="AC94" i="25"/>
  <c r="AH151" i="25"/>
  <c r="AC155" i="25" s="1"/>
  <c r="AC97" i="25"/>
  <c r="AC110" i="25"/>
  <c r="AC104" i="25"/>
  <c r="AC84" i="25"/>
  <c r="AC107" i="25"/>
  <c r="AC185" i="25"/>
  <c r="AC182" i="25"/>
  <c r="AC156" i="25"/>
  <c r="AC166" i="25"/>
  <c r="AC162" i="25"/>
  <c r="AC170" i="25"/>
  <c r="AC147" i="25"/>
  <c r="AC143" i="25"/>
  <c r="AC198" i="25"/>
  <c r="AC207" i="25"/>
  <c r="AH60" i="25"/>
  <c r="AC68" i="25" s="1"/>
  <c r="AC66" i="25"/>
  <c r="AH82" i="25"/>
  <c r="AC93" i="25" s="1"/>
  <c r="AC25" i="25"/>
  <c r="AC74" i="25"/>
  <c r="AC40" i="25"/>
  <c r="AC43" i="25"/>
  <c r="AC48" i="25"/>
  <c r="AC79" i="25"/>
  <c r="AH137" i="25" l="1"/>
  <c r="AC161" i="25" s="1"/>
  <c r="AC158" i="25"/>
  <c r="AC152" i="25"/>
  <c r="AC83" i="25"/>
  <c r="AC61" i="25"/>
  <c r="AC103" i="25"/>
  <c r="AC65" i="25"/>
  <c r="Q8" i="23"/>
  <c r="W8" i="23"/>
  <c r="S8" i="23"/>
  <c r="U8" i="23"/>
  <c r="Z8" i="23"/>
  <c r="K5" i="25"/>
  <c r="K5" i="23"/>
  <c r="U13" i="23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AC138" i="25" l="1"/>
  <c r="AC174" i="25"/>
  <c r="AC178" i="25"/>
  <c r="AC151" i="25"/>
  <c r="Z8" i="25"/>
  <c r="W8" i="25"/>
  <c r="U8" i="25"/>
  <c r="S8" i="25"/>
  <c r="AH15" i="25"/>
  <c r="AC20" i="25" s="1"/>
  <c r="AC21" i="25" l="1"/>
  <c r="AC17" i="25"/>
  <c r="AC16" i="25"/>
  <c r="AC18" i="25"/>
  <c r="AC19" i="25"/>
  <c r="AH14" i="25"/>
  <c r="AH13" i="25" s="1"/>
  <c r="AH11" i="25" l="1"/>
  <c r="AC22" i="25"/>
  <c r="AC15" i="25"/>
  <c r="AC14" i="25" l="1"/>
  <c r="AC60" i="25"/>
  <c r="AC37" i="25"/>
  <c r="AC24" i="25"/>
  <c r="AC73" i="25"/>
  <c r="AC42" i="25"/>
  <c r="AC12" i="25" l="1"/>
  <c r="AC216" i="25"/>
  <c r="AC113" i="25"/>
  <c r="AC82" i="25"/>
  <c r="AC188" i="25"/>
  <c r="AC137" i="25"/>
  <c r="AC13" i="25"/>
  <c r="AC11" i="25" l="1"/>
</calcChain>
</file>

<file path=xl/sharedStrings.xml><?xml version="1.0" encoding="utf-8"?>
<sst xmlns="http://schemas.openxmlformats.org/spreadsheetml/2006/main" count="518" uniqueCount="368">
  <si>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</si>
  <si>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</si>
  <si>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</si>
  <si>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</si>
  <si>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</si>
  <si>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</si>
  <si>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</si>
  <si>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</si>
  <si>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</si>
  <si>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</si>
  <si>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</si>
  <si>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</si>
  <si>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</si>
  <si>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</si>
  <si>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</si>
  <si>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</si>
  <si>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</si>
  <si>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</si>
  <si>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</si>
  <si>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</si>
  <si>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</si>
  <si>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</si>
  <si>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</si>
  <si>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</si>
  <si>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</si>
  <si>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</si>
  <si>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</si>
  <si>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</si>
  <si>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</si>
  <si>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</si>
  <si>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</si>
  <si>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</si>
  <si>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</si>
  <si>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</si>
  <si>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</si>
  <si>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</si>
  <si>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</si>
  <si>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KP</t>
  </si>
  <si>
    <t>VENDOR PRINT INDEX &amp; SCHEDULE (VPIS)</t>
  </si>
  <si>
    <t>0001</t>
  </si>
  <si>
    <t>List</t>
  </si>
  <si>
    <t>WORK BREAKDOWN STRUCTURE</t>
  </si>
  <si>
    <t>SUB VENDOR LIST</t>
  </si>
  <si>
    <t>TIME SCHEDULE</t>
  </si>
  <si>
    <t xml:space="preserve">SPARE PART LIST </t>
  </si>
  <si>
    <t>FINAL DATA BOOK INDEX</t>
  </si>
  <si>
    <t>DWG/Diagram</t>
  </si>
  <si>
    <t>1.2.1</t>
  </si>
  <si>
    <t>NAME PLATE DWGS</t>
  </si>
  <si>
    <t>QA/QC</t>
  </si>
  <si>
    <t>Procedure/Plan</t>
  </si>
  <si>
    <t>INSPECTION &amp; TEST PLAN (ITP)</t>
  </si>
  <si>
    <t xml:space="preserve">SURFACE PREPARATION AND PAINTING PROCEDURE </t>
  </si>
  <si>
    <t>NDE PROCEDURE</t>
  </si>
  <si>
    <t xml:space="preserve">BALANCE PROCEDURE (FOR IMPELLERS) </t>
  </si>
  <si>
    <t xml:space="preserve">HYDROSTATIC TEST PROCEDURE </t>
  </si>
  <si>
    <t xml:space="preserve">MECHANICAL RUNNING TEST PROCEDURE </t>
  </si>
  <si>
    <t xml:space="preserve">PERFORMANCE TEST PROCEDURE </t>
  </si>
  <si>
    <t>PACKING, MARKING AND SHIPPING PROCEDURE FOR FIRE WATER PUMPS</t>
  </si>
  <si>
    <t>SAT PROCEDURE</t>
  </si>
  <si>
    <t>Manual</t>
  </si>
  <si>
    <t xml:space="preserve">INSTALLATION, OPERATION &amp; MAINTENANCE MANUAL </t>
  </si>
  <si>
    <t xml:space="preserve">Process/Safety </t>
  </si>
  <si>
    <t>Philosophy</t>
  </si>
  <si>
    <t xml:space="preserve">CONTROL PHILOSOPHY </t>
  </si>
  <si>
    <t>Mechanical</t>
  </si>
  <si>
    <t>Datasheet</t>
  </si>
  <si>
    <t>DATA SHEETS (W/PERFORMANCE CURVE) FOR FIRE WATER MAIN DIESEL PUMP</t>
  </si>
  <si>
    <t xml:space="preserve">DATA SHEETS (W/PERFORMANCE CURVE) FOR FIRE WATER MAIN ELECTRICAL PUMP </t>
  </si>
  <si>
    <t>DATA SHEETS (W/PERFORMANCE CURVE) FOR FIRE WATER JOCKEY PUMPS</t>
  </si>
  <si>
    <t>SPECIFICATION FOR DIESEL ENGINE</t>
  </si>
  <si>
    <t>GAD FOR FIRE WATER MAIN DIESEL PUMPS</t>
  </si>
  <si>
    <t>GAD FOR FIRE WATER MAIN ELECTRICAL PUMP</t>
  </si>
  <si>
    <t>GAD FOR FIRE WATER JOCKEY PUMPS</t>
  </si>
  <si>
    <t xml:space="preserve">GAD FOR DAILY TANK </t>
  </si>
  <si>
    <t xml:space="preserve">CROSS SECTIONAL DWG FOR FIRE WATER MAIN DIESEL PUMP </t>
  </si>
  <si>
    <t>CROSS SECTIONAL DWG FOR FIRE WATER MAIN ELECTRICAL PUMP</t>
  </si>
  <si>
    <t>CROSS SECTIONAL DWG FOR FIRE WATER JOCKEY PUMPS</t>
  </si>
  <si>
    <t>COUPLING ASSEMBLY DWG  FOR FIRE WATER MAIN DIESEL PUMP</t>
  </si>
  <si>
    <t>COUPLING ASSEMBLY DWG  FOR FIRE WATER MAIN ELECTRICAL PUMP</t>
  </si>
  <si>
    <t>COUPLING ASSEMBLY DWG  FOR FIRE WATER JOCKEY PUMPS</t>
  </si>
  <si>
    <t xml:space="preserve">DWG FOR MECHANICAL SEAL </t>
  </si>
  <si>
    <t>Instrument</t>
  </si>
  <si>
    <t>AUTOMATIC AIR RELEASE VALVE SPECIFICATION &amp; CATALOGUE</t>
  </si>
  <si>
    <t xml:space="preserve">PRESSURE RELIEF VALVE SPECIFICATION  </t>
  </si>
  <si>
    <t>CIRCULATION RELIEF VALVE SPECIFICATION &amp; DWG</t>
  </si>
  <si>
    <t>INSTRUMENT LIST</t>
  </si>
  <si>
    <t>I/O LIST</t>
  </si>
  <si>
    <t>GAD &amp; WIRING DIAGRAM FOR DIESEL CONTROL PANEL</t>
  </si>
  <si>
    <t xml:space="preserve">GAD &amp; WIRING DIAGRAM FOR ELECTRICAL CONTROL PANEL </t>
  </si>
  <si>
    <t xml:space="preserve">GAD &amp; WIRING DIAGRAM FOR JOCKEY CONTROL PANEL </t>
  </si>
  <si>
    <t>HOOK-UP DIAGRAM FOR FIRE WATER PUMPS</t>
  </si>
  <si>
    <t>Electrical</t>
  </si>
  <si>
    <t>MOTOR DATA SHEET FOR FIRE WATER MAIN ELECTRICAL PUMP</t>
  </si>
  <si>
    <t>MOTOR DATA SHEET FOR FIRE WATER MAIN JOCKEY PUMPS</t>
  </si>
  <si>
    <t xml:space="preserve">ELECTRICAL WIRING DIAGRAM  </t>
  </si>
  <si>
    <t>ELECTRICAL LOAD LIST</t>
  </si>
  <si>
    <t>ELECTRICAL CABLE LIST</t>
  </si>
  <si>
    <r>
      <t xml:space="preserve">WORK BREAKDOWN STRUCTURE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</si>
  <si>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</si>
  <si>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t>GE</t>
  </si>
  <si>
    <t>WB</t>
  </si>
  <si>
    <t>نگهداشت و افزایش تولید میدان نفتی بینک
سطح الارض و ابنیه تحت الارض 
خرید پکیج پمپ های آب آتشنشانی ایستگاه تقویت فشارگاز بینک 
(قرارداد BK-HD-GCS-CO-0023_00)</t>
  </si>
  <si>
    <t>WBS code</t>
  </si>
  <si>
    <t>Activity Name</t>
  </si>
  <si>
    <t>W.F</t>
  </si>
  <si>
    <t>W.V</t>
  </si>
  <si>
    <t>Fire Water Pumps</t>
  </si>
  <si>
    <t>Engineering</t>
  </si>
  <si>
    <t>1.2.2</t>
  </si>
  <si>
    <t>1.2.3</t>
  </si>
  <si>
    <t>1.2.4</t>
  </si>
  <si>
    <t>1.2.5</t>
  </si>
  <si>
    <t>1.2.6</t>
  </si>
  <si>
    <t>P&amp;ID</t>
  </si>
  <si>
    <t>Electromotor</t>
  </si>
  <si>
    <t>CRV</t>
  </si>
  <si>
    <t>PRV</t>
  </si>
  <si>
    <t>Casing</t>
  </si>
  <si>
    <t>Casting</t>
  </si>
  <si>
    <t>Impeller</t>
  </si>
  <si>
    <t>Shaft</t>
  </si>
  <si>
    <t>Final Inspection</t>
  </si>
  <si>
    <t>Final Data Book</t>
  </si>
  <si>
    <t>General/Management</t>
  </si>
  <si>
    <t>1.2.1.1</t>
  </si>
  <si>
    <t>1.2.1.2</t>
  </si>
  <si>
    <t>1.2.1.2.1</t>
  </si>
  <si>
    <t>1.2.1.1.1</t>
  </si>
  <si>
    <t>1.2.1.1.2</t>
  </si>
  <si>
    <t>1.2.1.1.3</t>
  </si>
  <si>
    <t>1.2.1.1.4</t>
  </si>
  <si>
    <t>1.2.1.1.5</t>
  </si>
  <si>
    <t>1.2.1.1.6</t>
  </si>
  <si>
    <t>1.2.2.1</t>
  </si>
  <si>
    <t>1.2.2.2</t>
  </si>
  <si>
    <t>1.2.2.1.1</t>
  </si>
  <si>
    <t>1.2.2.1.2</t>
  </si>
  <si>
    <t>1.2.2.1.3</t>
  </si>
  <si>
    <t>1.2.2.1.4</t>
  </si>
  <si>
    <t>1.2.2.1.5</t>
  </si>
  <si>
    <t>1.2.2.1.6</t>
  </si>
  <si>
    <t>1.2.2.1.7</t>
  </si>
  <si>
    <t>1.2.2.1.8</t>
  </si>
  <si>
    <t>1.2.2.1.9</t>
  </si>
  <si>
    <t>1.2.2.2.1</t>
  </si>
  <si>
    <t>1.2.3.1</t>
  </si>
  <si>
    <t>1.2.3.1.1</t>
  </si>
  <si>
    <t>1.2.3.2</t>
  </si>
  <si>
    <t>1.2.3.2.1</t>
  </si>
  <si>
    <t>1.2.4.1</t>
  </si>
  <si>
    <t>1.2.4.1.1</t>
  </si>
  <si>
    <t>1.2.4.1.2</t>
  </si>
  <si>
    <t>1.2.4.1.3</t>
  </si>
  <si>
    <t>1.2.4.1.4</t>
  </si>
  <si>
    <t>1.2.4.2</t>
  </si>
  <si>
    <t>1.2.5.1</t>
  </si>
  <si>
    <t>1.2.5.2</t>
  </si>
  <si>
    <t>1.2.5.3</t>
  </si>
  <si>
    <t>1.2.6.1</t>
  </si>
  <si>
    <t>1.2.6.3</t>
  </si>
  <si>
    <t>1.2.6.2</t>
  </si>
  <si>
    <t>1.2.4.2.1</t>
  </si>
  <si>
    <t>1.2.4.2.2</t>
  </si>
  <si>
    <t>1.2.4.2.3</t>
  </si>
  <si>
    <t>1.2.4.2.4</t>
  </si>
  <si>
    <t>1.2.4.2.5</t>
  </si>
  <si>
    <t>1.2.4.2.6</t>
  </si>
  <si>
    <t>1.2.4.2.7</t>
  </si>
  <si>
    <t>1.2.4.2.8</t>
  </si>
  <si>
    <t>1.2.4.2.9</t>
  </si>
  <si>
    <t>1.2.4.2.10</t>
  </si>
  <si>
    <t>1.2.4.2.11</t>
  </si>
  <si>
    <t>1.2.5.1.1</t>
  </si>
  <si>
    <t>1.2.5.1.2</t>
  </si>
  <si>
    <t>1.2.5.1.3</t>
  </si>
  <si>
    <t>1.2.5.2.1</t>
  </si>
  <si>
    <t>1.2.5.2.2</t>
  </si>
  <si>
    <t>1.2.5.3.1</t>
  </si>
  <si>
    <t>1.2.5.3.2</t>
  </si>
  <si>
    <t>1.2.5.3.3</t>
  </si>
  <si>
    <t>1.2.5.3.4</t>
  </si>
  <si>
    <t>1.2.6.1.1</t>
  </si>
  <si>
    <t>1.2.6.1.2</t>
  </si>
  <si>
    <t>1.2.6.3.1</t>
  </si>
  <si>
    <t>1.2.6.2.1</t>
  </si>
  <si>
    <t>1.2.6.2.2</t>
  </si>
  <si>
    <t>Sampling</t>
  </si>
  <si>
    <t>PT</t>
  </si>
  <si>
    <t>Leakage Test</t>
  </si>
  <si>
    <t>UT</t>
  </si>
  <si>
    <t>Bearing</t>
  </si>
  <si>
    <t>Packing / Mechanical Seal</t>
  </si>
  <si>
    <t>Consumable Material (Paint, Electrode, …)</t>
  </si>
  <si>
    <t xml:space="preserve">Visual &amp; Dimensional Inspection </t>
  </si>
  <si>
    <t>Liquid Penetrant Test  (Machining Part )</t>
  </si>
  <si>
    <t xml:space="preserve">Hydrostatic Test </t>
  </si>
  <si>
    <t>Fuel Oil  Daily Tank</t>
  </si>
  <si>
    <t xml:space="preserve">Pumps with Job Diesel &amp; Pumps with Job Motors </t>
  </si>
  <si>
    <t>Visual and Dimensional Check</t>
  </si>
  <si>
    <t>Liquid Penetrant Test  (Machining Part)</t>
  </si>
  <si>
    <t>Balance Test Assembled Impeller and Shaft</t>
  </si>
  <si>
    <t>Visual &amp; Dimensional Check</t>
  </si>
  <si>
    <t>Liquid Penetrant Test</t>
  </si>
  <si>
    <t>Performance Test</t>
  </si>
  <si>
    <t>Mechanical Running Test (Bearing Temperature Noise Level , Vibration Check)</t>
  </si>
  <si>
    <t>Supplier Documents (Type Test &amp; Routine Test)</t>
  </si>
  <si>
    <t>Control Panel</t>
  </si>
  <si>
    <t xml:space="preserve">Control Panel FAT Test </t>
  </si>
  <si>
    <t xml:space="preserve">IP Test </t>
  </si>
  <si>
    <t>Painting (Final Layer) DFT &amp; Ral &amp; Adhesion</t>
  </si>
  <si>
    <t>Name Plate Check</t>
  </si>
  <si>
    <t>Spare Parts</t>
  </si>
  <si>
    <t>Packing &amp; Marking</t>
  </si>
  <si>
    <t>Final Inspection &amp; Visual &amp; Dimensional Check</t>
  </si>
  <si>
    <t>Release Note</t>
  </si>
  <si>
    <t>IC</t>
  </si>
  <si>
    <t>Final Book Check</t>
  </si>
  <si>
    <t>P-2301A ( Electrical Pump)</t>
  </si>
  <si>
    <t>P-2301B ( Diesel Pump)</t>
  </si>
  <si>
    <t>P-2302AB ( Jockey Pumps)</t>
  </si>
  <si>
    <t>Surface preparation prior to painting, coating, lining</t>
  </si>
  <si>
    <t>1.7.1</t>
  </si>
  <si>
    <t>1.6.1</t>
  </si>
  <si>
    <t>1.6.2</t>
  </si>
  <si>
    <t>1.6.3</t>
  </si>
  <si>
    <t>1.6.1.1</t>
  </si>
  <si>
    <t>1.6.1.2</t>
  </si>
  <si>
    <t>1.6.1.3</t>
  </si>
  <si>
    <t>1.6.1.4</t>
  </si>
  <si>
    <t>1.6.1.5</t>
  </si>
  <si>
    <t>1.6.1.6</t>
  </si>
  <si>
    <t>1.6.1.7</t>
  </si>
  <si>
    <t>1.6.1.8</t>
  </si>
  <si>
    <t>1.6.3.1</t>
  </si>
  <si>
    <t>1.6.3.2</t>
  </si>
  <si>
    <t>1.6.3.3</t>
  </si>
  <si>
    <t>1.6.3.4</t>
  </si>
  <si>
    <t>1.6.3.5</t>
  </si>
  <si>
    <t>1.6.3.6</t>
  </si>
  <si>
    <t>1.6.3.7</t>
  </si>
  <si>
    <t>1.6.3.8</t>
  </si>
  <si>
    <t>1.6.2.1</t>
  </si>
  <si>
    <t>1.6.2.2</t>
  </si>
  <si>
    <t>1.6.2.3</t>
  </si>
  <si>
    <t>1.6.2.4</t>
  </si>
  <si>
    <t>1.6.2.5</t>
  </si>
  <si>
    <t>1.6.2.6</t>
  </si>
  <si>
    <t>1.6.2.7</t>
  </si>
  <si>
    <t>1.6.2.8</t>
  </si>
  <si>
    <t>1.5.1</t>
  </si>
  <si>
    <t>1.5.2</t>
  </si>
  <si>
    <t>1.5.3</t>
  </si>
  <si>
    <t>1.5.4</t>
  </si>
  <si>
    <t>1.5.5</t>
  </si>
  <si>
    <t>1.3.1</t>
  </si>
  <si>
    <t>1.3.2</t>
  </si>
  <si>
    <t>1.3.3</t>
  </si>
  <si>
    <t>1.3.1.1</t>
  </si>
  <si>
    <t>1.3.1.2</t>
  </si>
  <si>
    <t>1.3.1.3</t>
  </si>
  <si>
    <t>1.3.1.1.1</t>
  </si>
  <si>
    <t>1.3.1.1.2</t>
  </si>
  <si>
    <t>1.3.1.2.1</t>
  </si>
  <si>
    <t>1.3.1.2.2</t>
  </si>
  <si>
    <t>1.3.1.3.1</t>
  </si>
  <si>
    <t>1.3.1.3.2</t>
  </si>
  <si>
    <t>1.3.2.1</t>
  </si>
  <si>
    <t>1.3.2.2</t>
  </si>
  <si>
    <t>1.3.2.3</t>
  </si>
  <si>
    <t>1.3.2.1.1</t>
  </si>
  <si>
    <t>1.3.2.1.2</t>
  </si>
  <si>
    <t>1.3.2.2.1</t>
  </si>
  <si>
    <t>1.3.2.2.2</t>
  </si>
  <si>
    <t>1.3.2.3.1</t>
  </si>
  <si>
    <t>1.3.2.3.2</t>
  </si>
  <si>
    <t>1.3.3.1</t>
  </si>
  <si>
    <t>1.3.3.2</t>
  </si>
  <si>
    <t>1.3.3.3</t>
  </si>
  <si>
    <t>1.3.3.1.1</t>
  </si>
  <si>
    <t>1.3.3.1.2</t>
  </si>
  <si>
    <t>1.3.3.2.1</t>
  </si>
  <si>
    <t>1.3.3.2.2</t>
  </si>
  <si>
    <t>1.3.3.3.1</t>
  </si>
  <si>
    <t>1.3.3.3.2</t>
  </si>
  <si>
    <t>1.4.1</t>
  </si>
  <si>
    <t>1.4.2</t>
  </si>
  <si>
    <t>1.4.3</t>
  </si>
  <si>
    <t>1.4.4</t>
  </si>
  <si>
    <t>1.4.5</t>
  </si>
  <si>
    <t>1.4.6</t>
  </si>
  <si>
    <t>1.5.1.2</t>
  </si>
  <si>
    <t>1.5.1.1</t>
  </si>
  <si>
    <t>1.5.1.3</t>
  </si>
  <si>
    <t>1.5.1.1.1</t>
  </si>
  <si>
    <t>1.5.1.2.1</t>
  </si>
  <si>
    <t>1.5.1.3.1</t>
  </si>
  <si>
    <t>1.5.1.1.2</t>
  </si>
  <si>
    <t>1.5.1.1.3</t>
  </si>
  <si>
    <t>1.5.1.2.2</t>
  </si>
  <si>
    <t>1.5.1.2.3</t>
  </si>
  <si>
    <t>1.5.1.3.2</t>
  </si>
  <si>
    <t>1.5.1.3.3</t>
  </si>
  <si>
    <t>1.5.2.1</t>
  </si>
  <si>
    <t>1.5.2.2</t>
  </si>
  <si>
    <t>1.5.2.3</t>
  </si>
  <si>
    <t>1.5.3.1</t>
  </si>
  <si>
    <t>1.5.3.2</t>
  </si>
  <si>
    <t>1.5.3.3</t>
  </si>
  <si>
    <t>1.5.2.1.1</t>
  </si>
  <si>
    <t>1.5.2.2.1</t>
  </si>
  <si>
    <t>1.5.2.3.1</t>
  </si>
  <si>
    <t>1.5.3.1.1</t>
  </si>
  <si>
    <t>1.5.3.2.1</t>
  </si>
  <si>
    <t>1.5.3.3.1</t>
  </si>
  <si>
    <t>1.5.2.1.2</t>
  </si>
  <si>
    <t>1.5.2.2.2</t>
  </si>
  <si>
    <t>1.5.2.3.2</t>
  </si>
  <si>
    <t>1.5.3.1.2</t>
  </si>
  <si>
    <t>1.5.3.1.3</t>
  </si>
  <si>
    <t>1.5.3.2.2</t>
  </si>
  <si>
    <t>1.5.3.2.3</t>
  </si>
  <si>
    <t>1.5.3.3.2</t>
  </si>
  <si>
    <t>1.5.3.3.3</t>
  </si>
  <si>
    <t>1.5.4.1</t>
  </si>
  <si>
    <t>1.5.4.2</t>
  </si>
  <si>
    <t>1.5.4.3</t>
  </si>
  <si>
    <t>1.5.5.1</t>
  </si>
  <si>
    <t>1.5.5.2</t>
  </si>
  <si>
    <t>1.5.5.3</t>
  </si>
  <si>
    <t>1.5.5.1.1</t>
  </si>
  <si>
    <t>1.5.5.2.1</t>
  </si>
  <si>
    <t>1.5.5.3.1</t>
  </si>
  <si>
    <t>1.5.5.1.2</t>
  </si>
  <si>
    <t>1.5.5.2.2</t>
  </si>
  <si>
    <t>1.5.5.3.2</t>
  </si>
  <si>
    <t>Diesel Engine</t>
  </si>
  <si>
    <t>1.4.7</t>
  </si>
  <si>
    <t>شماره صفحه: 3 از 7</t>
  </si>
  <si>
    <t>شماره صفحه: 2 از 7</t>
  </si>
  <si>
    <t>شماره صفحه: 1 از 7</t>
  </si>
  <si>
    <t xml:space="preserve">Manufacturing  </t>
  </si>
  <si>
    <t>KOM &amp; PIM</t>
  </si>
  <si>
    <t>Raw Material Supply  (Pump Casing, Impleller &amp; Shaft)</t>
  </si>
  <si>
    <t xml:space="preserve">Other Equipment &amp; Devices Supply </t>
  </si>
  <si>
    <t>1.4.8</t>
  </si>
  <si>
    <t>1.4.9</t>
  </si>
  <si>
    <t>1.4.10</t>
  </si>
  <si>
    <t>Bolt &amp; Nut</t>
  </si>
  <si>
    <t>1.4.1.1</t>
  </si>
  <si>
    <t>1.4.1.2</t>
  </si>
  <si>
    <t>1.4.3.1</t>
  </si>
  <si>
    <t>1.4.3.2</t>
  </si>
  <si>
    <t>1.4.3.3</t>
  </si>
  <si>
    <t>1.4.1.1.1</t>
  </si>
  <si>
    <t>1.4.1.2.1</t>
  </si>
  <si>
    <t>1.4.3.1.1</t>
  </si>
  <si>
    <t>1.4.3.1.2</t>
  </si>
  <si>
    <t>1.4.3.2.1</t>
  </si>
  <si>
    <t>1.4.3.2.2</t>
  </si>
  <si>
    <t>1.4.3.3.1</t>
  </si>
  <si>
    <t>1.4.3.3.2</t>
  </si>
  <si>
    <t>DEC.2024</t>
  </si>
  <si>
    <t>S.Faramarzpour</t>
  </si>
  <si>
    <t>Kalaye Pump</t>
  </si>
  <si>
    <t>AFC</t>
  </si>
  <si>
    <t>APR.2025</t>
  </si>
  <si>
    <t>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</si>
</sst>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5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Arial"/>
      <family val="2"/>
      <scheme val="minor"/>
    </font>
    <font>
      <b/>
      <sz val="9"/>
      <color indexed="8"/>
      <name val="Arial"/>
      <family val="2"/>
    </font>
    <font>
      <sz val="10"/>
      <color rgb="FF000000"/>
      <name val="Times New Roman"/>
      <charset val="204"/>
    </font>
    <font>
      <sz val="11"/>
      <name val="돋움"/>
      <charset val="129"/>
    </font>
    <font>
      <b/>
      <sz val="10"/>
      <color rgb="FFFFFF00"/>
      <name val="Arial"/>
      <family val="2"/>
      <scheme val="minor"/>
    </font>
    <font>
      <b/>
      <sz val="9"/>
      <color rgb="FFFFFF00"/>
      <name val="Arial"/>
      <family val="2"/>
    </font>
    <font>
      <b/>
      <sz val="8"/>
      <color rgb="FFFFFF00"/>
      <name val="Arial"/>
      <family val="2"/>
    </font>
    <font>
      <b/>
      <sz val="8"/>
      <color indexed="8"/>
      <name val="Arial"/>
      <family val="2"/>
    </font>
    <font>
      <b/>
      <sz val="10"/>
      <color theme="0"/>
      <name val="Arial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6" fillId="0" borderId="0"/>
    <xf numFmtId="0" fontId="47" fillId="0" borderId="0"/>
    <xf numFmtId="0" fontId="17" fillId="0" borderId="0"/>
  </cellStyleXfs>
  <cellXfs count="257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20" fillId="0" borderId="12" xfId="21" applyNumberFormat="1" applyFont="1" applyBorder="1"/>
    <xf numFmtId="0" fontId="3" fillId="0" borderId="0" xfId="21" applyFont="1" applyAlignment="1">
      <alignment vertical="center" wrapText="1"/>
    </xf>
    <xf numFmtId="0" fontId="31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5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49" fontId="17" fillId="0" borderId="10" xfId="21" applyNumberFormat="1" applyFont="1" applyBorder="1"/>
    <xf numFmtId="49" fontId="17" fillId="0" borderId="4" xfId="21" applyNumberFormat="1" applyFont="1" applyBorder="1"/>
    <xf numFmtId="49" fontId="17" fillId="0" borderId="11" xfId="21" applyNumberFormat="1" applyFont="1" applyBorder="1"/>
    <xf numFmtId="49" fontId="23" fillId="0" borderId="1" xfId="19" applyNumberFormat="1" applyFont="1" applyBorder="1"/>
    <xf numFmtId="49" fontId="20" fillId="0" borderId="12" xfId="21" applyNumberFormat="1" applyFont="1" applyBorder="1" applyAlignment="1">
      <alignment horizontal="left" indent="1"/>
    </xf>
    <xf numFmtId="49" fontId="23" fillId="0" borderId="1" xfId="19" applyNumberFormat="1" applyFont="1" applyBorder="1" applyAlignment="1">
      <alignment horizontal="left" indent="1"/>
    </xf>
    <xf numFmtId="0" fontId="2" fillId="0" borderId="0" xfId="21" applyAlignment="1">
      <alignment horizontal="left" indent="1"/>
    </xf>
    <xf numFmtId="49" fontId="17" fillId="0" borderId="4" xfId="21" applyNumberFormat="1" applyFont="1" applyBorder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14" xfId="21" applyBorder="1" applyAlignment="1">
      <alignment horizontal="center" vertical="center"/>
    </xf>
    <xf numFmtId="49" fontId="20" fillId="0" borderId="12" xfId="21" applyNumberFormat="1" applyFont="1" applyBorder="1" applyAlignment="1">
      <alignment horizontal="left" indent="2"/>
    </xf>
    <xf numFmtId="49" fontId="23" fillId="0" borderId="1" xfId="19" applyNumberFormat="1" applyFont="1" applyBorder="1" applyAlignment="1">
      <alignment horizontal="left" indent="2"/>
    </xf>
    <xf numFmtId="0" fontId="2" fillId="0" borderId="0" xfId="21" applyAlignment="1">
      <alignment horizontal="left" indent="2"/>
    </xf>
    <xf numFmtId="10" fontId="51" fillId="3" borderId="28" xfId="19" applyNumberFormat="1" applyFont="1" applyFill="1" applyBorder="1" applyAlignment="1">
      <alignment horizontal="center" vertical="center" wrapText="1"/>
    </xf>
    <xf numFmtId="10" fontId="23" fillId="0" borderId="28" xfId="19" applyNumberFormat="1" applyFont="1" applyBorder="1" applyAlignment="1">
      <alignment horizontal="center" vertical="center" wrapText="1"/>
    </xf>
    <xf numFmtId="10" fontId="54" fillId="2" borderId="28" xfId="19" applyNumberFormat="1" applyFont="1" applyFill="1" applyBorder="1" applyAlignment="1">
      <alignment horizontal="center" vertical="center" wrapText="1"/>
    </xf>
    <xf numFmtId="10" fontId="51" fillId="5" borderId="28" xfId="19" applyNumberFormat="1" applyFont="1" applyFill="1" applyBorder="1" applyAlignment="1">
      <alignment horizontal="center" vertical="center" wrapText="1"/>
    </xf>
    <xf numFmtId="10" fontId="23" fillId="0" borderId="42" xfId="19" applyNumberFormat="1" applyFont="1" applyBorder="1" applyAlignment="1">
      <alignment horizontal="center" vertical="center" wrapText="1"/>
    </xf>
    <xf numFmtId="10" fontId="50" fillId="4" borderId="44" xfId="19" applyNumberFormat="1" applyFont="1" applyFill="1" applyBorder="1" applyAlignment="1">
      <alignment horizontal="center" vertical="center" wrapText="1"/>
    </xf>
    <xf numFmtId="49" fontId="45" fillId="0" borderId="47" xfId="19" applyNumberFormat="1" applyFont="1" applyBorder="1" applyAlignment="1">
      <alignment horizontal="center" vertical="center" wrapText="1"/>
    </xf>
    <xf numFmtId="1" fontId="0" fillId="0" borderId="5" xfId="21" applyNumberFormat="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49" fontId="17" fillId="0" borderId="5" xfId="21" applyNumberFormat="1" applyFont="1" applyBorder="1" applyAlignment="1">
      <alignment horizontal="center" vertical="center"/>
    </xf>
    <xf numFmtId="49" fontId="17" fillId="0" borderId="6" xfId="21" applyNumberFormat="1" applyFont="1" applyBorder="1" applyAlignment="1">
      <alignment horizontal="center" vertical="center"/>
    </xf>
    <xf numFmtId="49" fontId="17" fillId="0" borderId="17" xfId="21" applyNumberFormat="1" applyFont="1" applyBorder="1" applyAlignment="1">
      <alignment horizontal="center" vertical="center"/>
    </xf>
    <xf numFmtId="49" fontId="17" fillId="0" borderId="8" xfId="21" applyNumberFormat="1" applyFont="1" applyBorder="1" applyAlignment="1">
      <alignment horizontal="center" vertical="center"/>
    </xf>
    <xf numFmtId="49" fontId="17" fillId="0" borderId="9" xfId="21" applyNumberFormat="1" applyFont="1" applyBorder="1" applyAlignment="1">
      <alignment horizontal="center" vertical="center"/>
    </xf>
    <xf numFmtId="49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49" fontId="32" fillId="0" borderId="38" xfId="21" applyNumberFormat="1" applyFont="1" applyBorder="1" applyAlignment="1">
      <alignment horizontal="center" vertical="center" wrapText="1"/>
    </xf>
    <xf numFmtId="49" fontId="32" fillId="0" borderId="29" xfId="21" applyNumberFormat="1" applyFont="1" applyBorder="1" applyAlignment="1">
      <alignment horizontal="center" vertical="center" wrapText="1"/>
    </xf>
    <xf numFmtId="49" fontId="32" fillId="0" borderId="30" xfId="21" applyNumberFormat="1" applyFont="1" applyBorder="1" applyAlignment="1">
      <alignment horizontal="center" vertical="center" wrapText="1"/>
    </xf>
    <xf numFmtId="49" fontId="32" fillId="0" borderId="39" xfId="21" applyNumberFormat="1" applyFont="1" applyBorder="1" applyAlignment="1">
      <alignment horizontal="center" vertical="center" wrapText="1"/>
    </xf>
    <xf numFmtId="49" fontId="32" fillId="0" borderId="2" xfId="21" applyNumberFormat="1" applyFont="1" applyBorder="1" applyAlignment="1">
      <alignment horizontal="center" vertical="center" wrapText="1"/>
    </xf>
    <xf numFmtId="49" fontId="32" fillId="0" borderId="28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41" fillId="0" borderId="32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1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49" fontId="1" fillId="0" borderId="5" xfId="21" applyNumberFormat="1" applyFont="1" applyBorder="1" applyAlignment="1">
      <alignment horizontal="center" vertical="center"/>
    </xf>
    <xf numFmtId="49" fontId="1" fillId="0" borderId="6" xfId="21" applyNumberFormat="1" applyFont="1" applyBorder="1" applyAlignment="1">
      <alignment horizontal="center" vertical="center"/>
    </xf>
    <xf numFmtId="49" fontId="1" fillId="0" borderId="17" xfId="21" applyNumberFormat="1" applyFont="1" applyBorder="1" applyAlignment="1">
      <alignment horizontal="center" vertical="center"/>
    </xf>
    <xf numFmtId="49" fontId="1" fillId="0" borderId="8" xfId="21" applyNumberFormat="1" applyFont="1" applyBorder="1" applyAlignment="1">
      <alignment horizontal="center" vertical="center"/>
    </xf>
    <xf numFmtId="49" fontId="1" fillId="0" borderId="9" xfId="21" applyNumberFormat="1" applyFont="1" applyBorder="1" applyAlignment="1">
      <alignment horizontal="center" vertical="center"/>
    </xf>
    <xf numFmtId="49" fontId="1" fillId="0" borderId="1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49" fontId="9" fillId="0" borderId="5" xfId="21" applyNumberFormat="1" applyFont="1" applyBorder="1" applyAlignment="1">
      <alignment horizontal="center" vertical="center"/>
    </xf>
    <xf numFmtId="49" fontId="9" fillId="0" borderId="6" xfId="21" applyNumberFormat="1" applyFont="1" applyBorder="1" applyAlignment="1">
      <alignment horizontal="center" vertical="center"/>
    </xf>
    <xf numFmtId="49" fontId="9" fillId="0" borderId="17" xfId="21" applyNumberFormat="1" applyFont="1" applyBorder="1" applyAlignment="1">
      <alignment horizontal="center" vertical="center"/>
    </xf>
    <xf numFmtId="49" fontId="9" fillId="0" borderId="8" xfId="21" applyNumberFormat="1" applyFont="1" applyBorder="1" applyAlignment="1">
      <alignment horizontal="center" vertical="center"/>
    </xf>
    <xf numFmtId="49" fontId="9" fillId="0" borderId="9" xfId="21" applyNumberFormat="1" applyFont="1" applyBorder="1" applyAlignment="1">
      <alignment horizontal="center" vertical="center"/>
    </xf>
    <xf numFmtId="49" fontId="9" fillId="0" borderId="18" xfId="21" applyNumberFormat="1" applyFont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18" fillId="0" borderId="2" xfId="21" applyNumberFormat="1" applyFont="1" applyBorder="1" applyAlignment="1">
      <alignment horizontal="center" vertical="center"/>
    </xf>
    <xf numFmtId="1" fontId="18" fillId="0" borderId="28" xfId="21" applyNumberFormat="1" applyFont="1" applyBorder="1" applyAlignment="1">
      <alignment horizontal="center" vertical="center"/>
    </xf>
    <xf numFmtId="0" fontId="2" fillId="0" borderId="36" xfId="21" quotePrefix="1" applyBorder="1" applyAlignment="1">
      <alignment horizontal="center" vertical="center"/>
    </xf>
    <xf numFmtId="0" fontId="2" fillId="0" borderId="35" xfId="21" quotePrefix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0" fontId="44" fillId="0" borderId="8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1" fontId="7" fillId="0" borderId="5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29" fillId="3" borderId="40" xfId="37" applyFont="1" applyFill="1" applyBorder="1" applyAlignment="1">
      <alignment horizontal="left" vertical="center" wrapText="1" indent="2"/>
    </xf>
    <xf numFmtId="0" fontId="29" fillId="3" borderId="25" xfId="37" applyFont="1" applyFill="1" applyBorder="1" applyAlignment="1">
      <alignment horizontal="left" vertical="center" wrapText="1" indent="2"/>
    </xf>
    <xf numFmtId="0" fontId="29" fillId="3" borderId="26" xfId="37" applyFont="1" applyFill="1" applyBorder="1" applyAlignment="1">
      <alignment horizontal="left" vertical="center" wrapText="1" indent="2"/>
    </xf>
    <xf numFmtId="0" fontId="45" fillId="3" borderId="2" xfId="19" applyFont="1" applyFill="1" applyBorder="1" applyAlignment="1" applyProtection="1">
      <alignment horizontal="left" vertical="center" wrapText="1" indent="2"/>
      <protection locked="0"/>
    </xf>
    <xf numFmtId="10" fontId="51" fillId="3" borderId="2" xfId="19" applyNumberFormat="1" applyFont="1" applyFill="1" applyBorder="1" applyAlignment="1">
      <alignment horizontal="center" vertical="center" wrapText="1"/>
    </xf>
    <xf numFmtId="0" fontId="36" fillId="0" borderId="39" xfId="37" applyFont="1" applyBorder="1" applyAlignment="1">
      <alignment horizontal="left" vertical="center" wrapText="1" indent="4"/>
    </xf>
    <xf numFmtId="0" fontId="36" fillId="0" borderId="2" xfId="37" applyFont="1" applyBorder="1" applyAlignment="1">
      <alignment horizontal="left" vertical="center" wrapText="1" indent="4"/>
    </xf>
    <xf numFmtId="0" fontId="22" fillId="0" borderId="2" xfId="19" applyFont="1" applyBorder="1" applyAlignment="1" applyProtection="1">
      <alignment horizontal="left" vertical="center" wrapText="1" indent="4"/>
      <protection locked="0"/>
    </xf>
    <xf numFmtId="10" fontId="23" fillId="0" borderId="2" xfId="19" applyNumberFormat="1" applyFont="1" applyBorder="1" applyAlignment="1">
      <alignment horizontal="center" vertical="center" wrapText="1"/>
    </xf>
    <xf numFmtId="0" fontId="52" fillId="2" borderId="39" xfId="37" applyFont="1" applyFill="1" applyBorder="1" applyAlignment="1">
      <alignment horizontal="left" vertical="center" wrapText="1" indent="3"/>
    </xf>
    <xf numFmtId="0" fontId="52" fillId="2" borderId="2" xfId="37" applyFont="1" applyFill="1" applyBorder="1" applyAlignment="1">
      <alignment horizontal="left" vertical="center" wrapText="1" indent="3"/>
    </xf>
    <xf numFmtId="0" fontId="53" fillId="2" borderId="2" xfId="19" applyFont="1" applyFill="1" applyBorder="1" applyAlignment="1" applyProtection="1">
      <alignment horizontal="left" vertical="center" wrapText="1" indent="3"/>
      <protection locked="0"/>
    </xf>
    <xf numFmtId="10" fontId="54" fillId="2" borderId="2" xfId="19" applyNumberFormat="1" applyFont="1" applyFill="1" applyBorder="1" applyAlignment="1">
      <alignment horizontal="center" vertical="center" wrapText="1"/>
    </xf>
    <xf numFmtId="0" fontId="36" fillId="0" borderId="39" xfId="37" applyFont="1" applyBorder="1" applyAlignment="1">
      <alignment horizontal="left" vertical="center" wrapText="1" indent="3"/>
    </xf>
    <xf numFmtId="0" fontId="36" fillId="0" borderId="2" xfId="37" applyFont="1" applyBorder="1" applyAlignment="1">
      <alignment horizontal="left" vertical="center" wrapText="1" indent="3"/>
    </xf>
    <xf numFmtId="0" fontId="22" fillId="0" borderId="2" xfId="19" applyFont="1" applyBorder="1" applyAlignment="1" applyProtection="1">
      <alignment horizontal="left" vertical="center" wrapText="1" indent="3"/>
      <protection locked="0"/>
    </xf>
    <xf numFmtId="0" fontId="29" fillId="5" borderId="39" xfId="37" applyFont="1" applyFill="1" applyBorder="1" applyAlignment="1">
      <alignment horizontal="left" vertical="center" wrapText="1" indent="1"/>
    </xf>
    <xf numFmtId="0" fontId="29" fillId="5" borderId="2" xfId="37" applyFont="1" applyFill="1" applyBorder="1" applyAlignment="1">
      <alignment horizontal="left" vertical="center" wrapText="1" indent="1"/>
    </xf>
    <xf numFmtId="0" fontId="45" fillId="5" borderId="2" xfId="19" applyFont="1" applyFill="1" applyBorder="1" applyAlignment="1" applyProtection="1">
      <alignment horizontal="left" vertical="center" wrapText="1" indent="1"/>
      <protection locked="0"/>
    </xf>
    <xf numFmtId="10" fontId="51" fillId="5" borderId="2" xfId="19" applyNumberFormat="1" applyFont="1" applyFill="1" applyBorder="1" applyAlignment="1">
      <alignment horizontal="center" vertical="center" wrapText="1"/>
    </xf>
    <xf numFmtId="0" fontId="29" fillId="3" borderId="39" xfId="37" applyFont="1" applyFill="1" applyBorder="1" applyAlignment="1">
      <alignment horizontal="left" vertical="center" wrapText="1" indent="2"/>
    </xf>
    <xf numFmtId="0" fontId="29" fillId="3" borderId="2" xfId="37" applyFont="1" applyFill="1" applyBorder="1" applyAlignment="1">
      <alignment horizontal="left" vertical="center" wrapText="1" indent="2"/>
    </xf>
    <xf numFmtId="0" fontId="48" fillId="4" borderId="43" xfId="37" applyFont="1" applyFill="1" applyBorder="1" applyAlignment="1">
      <alignment horizontal="left" vertical="center" wrapText="1"/>
    </xf>
    <xf numFmtId="0" fontId="48" fillId="4" borderId="21" xfId="37" applyFont="1" applyFill="1" applyBorder="1" applyAlignment="1">
      <alignment horizontal="left" vertical="center" wrapText="1"/>
    </xf>
    <xf numFmtId="0" fontId="49" fillId="4" borderId="21" xfId="19" applyFont="1" applyFill="1" applyBorder="1" applyAlignment="1" applyProtection="1">
      <alignment vertical="center" wrapText="1"/>
      <protection locked="0"/>
    </xf>
    <xf numFmtId="10" fontId="50" fillId="4" borderId="21" xfId="19" applyNumberFormat="1" applyFont="1" applyFill="1" applyBorder="1" applyAlignment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2" fontId="2" fillId="0" borderId="34" xfId="21" quotePrefix="1" applyNumberFormat="1" applyBorder="1" applyAlignment="1">
      <alignment horizontal="center" vertical="center"/>
    </xf>
    <xf numFmtId="2" fontId="2" fillId="0" borderId="36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0" fontId="37" fillId="0" borderId="45" xfId="37" applyFont="1" applyBorder="1" applyAlignment="1">
      <alignment horizontal="center" vertical="center" wrapText="1"/>
    </xf>
    <xf numFmtId="0" fontId="37" fillId="0" borderId="46" xfId="37" applyFont="1" applyBorder="1" applyAlignment="1">
      <alignment horizontal="center" vertical="center" wrapText="1"/>
    </xf>
    <xf numFmtId="0" fontId="45" fillId="0" borderId="46" xfId="19" applyFont="1" applyBorder="1" applyAlignment="1" applyProtection="1">
      <alignment horizontal="center" vertical="center" wrapText="1"/>
      <protection locked="0"/>
    </xf>
    <xf numFmtId="49" fontId="45" fillId="0" borderId="46" xfId="19" applyNumberFormat="1" applyFont="1" applyBorder="1" applyAlignment="1">
      <alignment horizontal="center" vertical="center" wrapText="1"/>
    </xf>
    <xf numFmtId="0" fontId="22" fillId="0" borderId="34" xfId="19" applyFont="1" applyBorder="1" applyAlignment="1" applyProtection="1">
      <alignment horizontal="left" vertical="center" wrapText="1" indent="2"/>
      <protection locked="0"/>
    </xf>
    <xf numFmtId="0" fontId="22" fillId="0" borderId="36" xfId="19" applyFont="1" applyBorder="1" applyAlignment="1" applyProtection="1">
      <alignment horizontal="left" vertical="center" wrapText="1" indent="2"/>
      <protection locked="0"/>
    </xf>
    <xf numFmtId="0" fontId="22" fillId="0" borderId="35" xfId="19" applyFont="1" applyBorder="1" applyAlignment="1" applyProtection="1">
      <alignment horizontal="left" vertical="center" wrapText="1" indent="2"/>
      <protection locked="0"/>
    </xf>
    <xf numFmtId="0" fontId="36" fillId="0" borderId="41" xfId="37" applyFont="1" applyBorder="1" applyAlignment="1">
      <alignment horizontal="left" vertical="center" wrapText="1" indent="2"/>
    </xf>
    <xf numFmtId="0" fontId="36" fillId="0" borderId="36" xfId="37" applyFont="1" applyBorder="1" applyAlignment="1">
      <alignment horizontal="left" vertical="center" wrapText="1" indent="2"/>
    </xf>
    <xf numFmtId="0" fontId="36" fillId="0" borderId="35" xfId="37" applyFont="1" applyBorder="1" applyAlignment="1">
      <alignment horizontal="left" vertical="center" wrapText="1" indent="2"/>
    </xf>
    <xf numFmtId="10" fontId="23" fillId="0" borderId="34" xfId="19" applyNumberFormat="1" applyFont="1" applyBorder="1" applyAlignment="1">
      <alignment horizontal="center" vertical="center" wrapText="1"/>
    </xf>
    <xf numFmtId="10" fontId="23" fillId="0" borderId="36" xfId="19" applyNumberFormat="1" applyFont="1" applyBorder="1" applyAlignment="1">
      <alignment horizontal="center" vertical="center" wrapText="1"/>
    </xf>
    <xf numFmtId="10" fontId="23" fillId="0" borderId="35" xfId="19" applyNumberFormat="1" applyFont="1" applyBorder="1" applyAlignment="1">
      <alignment horizontal="center" vertical="center" wrapText="1"/>
    </xf>
    <xf numFmtId="0" fontId="45" fillId="3" borderId="24" xfId="19" applyFont="1" applyFill="1" applyBorder="1" applyAlignment="1" applyProtection="1">
      <alignment horizontal="left" vertical="center" wrapText="1" indent="2"/>
      <protection locked="0"/>
    </xf>
    <xf numFmtId="0" fontId="45" fillId="3" borderId="25" xfId="19" applyFont="1" applyFill="1" applyBorder="1" applyAlignment="1" applyProtection="1">
      <alignment horizontal="left" vertical="center" wrapText="1" indent="2"/>
      <protection locked="0"/>
    </xf>
    <xf numFmtId="0" fontId="45" fillId="3" borderId="26" xfId="19" applyFont="1" applyFill="1" applyBorder="1" applyAlignment="1" applyProtection="1">
      <alignment horizontal="left" vertical="center" wrapText="1" indent="2"/>
      <protection locked="0"/>
    </xf>
  </cellXfs>
  <cellStyles count="48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1" xfId="45" xr:uid="{328FD2EE-6030-46CF-9E48-B8F091B29A8A}"/>
    <cellStyle name="Normal 12" xfId="47" xr:uid="{2F91EE73-F286-4556-BBE0-1531C7669C4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1" xfId="38" xr:uid="{00000000-0005-0000-0000-000026000000}"/>
    <cellStyle name="Normale_13057-01" xfId="39" xr:uid="{00000000-0005-0000-0000-000027000000}"/>
    <cellStyle name="STANDARD" xfId="40" xr:uid="{00000000-0005-0000-0000-000028000000}"/>
    <cellStyle name="Valuta (0)_13057-01" xfId="41" xr:uid="{00000000-0005-0000-0000-000029000000}"/>
    <cellStyle name="Valuta_13057-01" xfId="42" xr:uid="{00000000-0005-0000-0000-00002A000000}"/>
    <cellStyle name="Währung [0]_Sheet1" xfId="43" xr:uid="{00000000-0005-0000-0000-00002B000000}"/>
    <cellStyle name="Währung_Sheet1" xfId="44" xr:uid="{00000000-0005-0000-0000-00002C000000}"/>
    <cellStyle name="표준_VENDOR PRINT INDEX_1" xfId="46" xr:uid="{F62B96B7-BC20-4F4F-8274-D6E7C82191E8}"/>
  </cellStyles>
  <dxfs count="0"/>
  <tableStyles count="0" defaultTableStyle="TableStyleMedium9" defaultPivotStyle="PivotStyleLight16"/>
  <colors>
    <mruColors>
      <color rgb="FF0000FF"/>
      <color rgb="FF00FF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134471</xdr:colOff>
      <xdr:row>0</xdr:row>
      <xdr:rowOff>201704</xdr:rowOff>
    </xdr:from>
    <xdr:to>
      <xdr:col>37</xdr:col>
      <xdr:colOff>219379</xdr:colOff>
      <xdr:row>3</xdr:row>
      <xdr:rowOff>168087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2883" y="201704"/>
          <a:ext cx="2090761" cy="1098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38100</xdr:colOff>
      <xdr:row>0</xdr:row>
      <xdr:rowOff>314325</xdr:rowOff>
    </xdr:from>
    <xdr:to>
      <xdr:col>37</xdr:col>
      <xdr:colOff>86644</xdr:colOff>
      <xdr:row>3</xdr:row>
      <xdr:rowOff>131908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2650" y="314325"/>
          <a:ext cx="1810669" cy="95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152399</xdr:colOff>
      <xdr:row>0</xdr:row>
      <xdr:rowOff>276225</xdr:rowOff>
    </xdr:from>
    <xdr:to>
      <xdr:col>33</xdr:col>
      <xdr:colOff>962025</xdr:colOff>
      <xdr:row>3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4" y="276225"/>
          <a:ext cx="180975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view="pageBreakPreview" topLeftCell="A16" zoomScale="85" zoomScaleNormal="100" zoomScaleSheetLayoutView="85" workbookViewId="0">
      <selection activeCell="R33" sqref="R33:V34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1" t="s">
        <v>19</v>
      </c>
      <c r="B1" s="38"/>
      <c r="C1" s="38"/>
      <c r="D1" s="38"/>
      <c r="E1" s="38"/>
      <c r="F1" s="38"/>
      <c r="G1" s="38"/>
      <c r="H1" s="38"/>
      <c r="I1" s="38"/>
      <c r="J1" s="39"/>
      <c r="K1" s="164" t="s">
        <v>102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43"/>
      <c r="AD1" s="44"/>
      <c r="AE1" s="44"/>
      <c r="AF1" s="44"/>
      <c r="AG1" s="44"/>
      <c r="AH1" s="44"/>
      <c r="AI1" s="44"/>
      <c r="AJ1" s="44"/>
      <c r="AK1" s="44"/>
      <c r="AL1" s="45"/>
      <c r="AM1"/>
      <c r="AN1" s="1"/>
    </row>
    <row r="2" spans="1:40" ht="15" customHeight="1">
      <c r="A2" s="51"/>
      <c r="B2" s="24"/>
      <c r="C2" s="24"/>
      <c r="D2" s="24"/>
      <c r="E2" s="24"/>
      <c r="F2" s="24"/>
      <c r="G2" s="24"/>
      <c r="H2" s="24"/>
      <c r="I2" s="24"/>
      <c r="J2" s="40"/>
      <c r="K2" s="167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46"/>
      <c r="AD2"/>
      <c r="AE2"/>
      <c r="AF2"/>
      <c r="AG2"/>
      <c r="AH2"/>
      <c r="AI2"/>
      <c r="AJ2"/>
      <c r="AK2"/>
      <c r="AL2" s="47"/>
      <c r="AM2"/>
      <c r="AN2" s="3"/>
    </row>
    <row r="3" spans="1:40" ht="12.75" customHeight="1">
      <c r="A3" s="51"/>
      <c r="B3" s="24"/>
      <c r="C3" s="24"/>
      <c r="D3" s="24"/>
      <c r="E3" s="24"/>
      <c r="F3" s="24"/>
      <c r="G3" s="24"/>
      <c r="H3" s="24"/>
      <c r="I3" s="24"/>
      <c r="J3" s="40"/>
      <c r="K3" s="16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46"/>
      <c r="AD3"/>
      <c r="AE3"/>
      <c r="AF3"/>
      <c r="AG3"/>
      <c r="AH3"/>
      <c r="AI3"/>
      <c r="AJ3"/>
      <c r="AK3"/>
      <c r="AL3" s="47"/>
      <c r="AM3"/>
      <c r="AN3" s="3"/>
    </row>
    <row r="4" spans="1:40" ht="13.5" customHeight="1">
      <c r="A4" s="51"/>
      <c r="B4" s="24"/>
      <c r="C4" s="24"/>
      <c r="D4" s="24"/>
      <c r="E4" s="24"/>
      <c r="F4" s="24"/>
      <c r="G4" s="24"/>
      <c r="H4" s="24"/>
      <c r="I4" s="24"/>
      <c r="J4" s="40"/>
      <c r="K4" s="170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  <c r="AC4" s="46"/>
      <c r="AD4"/>
      <c r="AE4"/>
      <c r="AF4"/>
      <c r="AG4"/>
      <c r="AH4"/>
      <c r="AI4"/>
      <c r="AJ4"/>
      <c r="AK4"/>
      <c r="AL4" s="47"/>
      <c r="AM4"/>
      <c r="AN4" s="3"/>
    </row>
    <row r="5" spans="1:40" ht="11.25" customHeight="1">
      <c r="A5" s="51"/>
      <c r="B5" s="24"/>
      <c r="C5" s="24"/>
      <c r="D5" s="24"/>
      <c r="E5" s="24"/>
      <c r="F5" s="24"/>
      <c r="G5" s="24"/>
      <c r="H5" s="24"/>
      <c r="I5" s="24"/>
      <c r="J5" s="40"/>
      <c r="K5" s="74" t="s">
        <v>41</v>
      </c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46"/>
      <c r="AD5"/>
      <c r="AE5"/>
      <c r="AF5"/>
      <c r="AG5"/>
      <c r="AH5"/>
      <c r="AI5"/>
      <c r="AJ5"/>
      <c r="AK5"/>
      <c r="AL5" s="47"/>
      <c r="AM5"/>
      <c r="AN5" s="3"/>
    </row>
    <row r="6" spans="1:40" ht="6.75" customHeight="1">
      <c r="A6" s="51"/>
      <c r="B6" s="41"/>
      <c r="C6" s="41"/>
      <c r="D6" s="41"/>
      <c r="E6" s="41"/>
      <c r="F6" s="41"/>
      <c r="G6" s="41"/>
      <c r="H6" s="41"/>
      <c r="I6" s="41"/>
      <c r="J6" s="42"/>
      <c r="K6" s="7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  <c r="AC6" s="48"/>
      <c r="AD6" s="49"/>
      <c r="AE6" s="49"/>
      <c r="AF6" s="49"/>
      <c r="AG6" s="49"/>
      <c r="AH6" s="49"/>
      <c r="AI6" s="49"/>
      <c r="AJ6" s="49"/>
      <c r="AK6" s="49"/>
      <c r="AL6" s="50"/>
      <c r="AM6"/>
      <c r="AN6" s="3"/>
    </row>
    <row r="7" spans="1:40" ht="18.75" customHeight="1">
      <c r="A7" s="14"/>
      <c r="B7" s="109" t="s">
        <v>6</v>
      </c>
      <c r="C7" s="110"/>
      <c r="D7" s="110"/>
      <c r="E7" s="110"/>
      <c r="F7" s="110"/>
      <c r="G7" s="110"/>
      <c r="H7" s="110"/>
      <c r="I7" s="110"/>
      <c r="J7" s="111"/>
      <c r="K7" s="88" t="s">
        <v>7</v>
      </c>
      <c r="L7" s="88"/>
      <c r="M7" s="88" t="s">
        <v>8</v>
      </c>
      <c r="N7" s="88"/>
      <c r="O7" s="88" t="s">
        <v>9</v>
      </c>
      <c r="P7" s="88"/>
      <c r="Q7" s="88" t="s">
        <v>10</v>
      </c>
      <c r="R7" s="88"/>
      <c r="S7" s="88" t="s">
        <v>11</v>
      </c>
      <c r="T7" s="88"/>
      <c r="U7" s="88" t="s">
        <v>12</v>
      </c>
      <c r="V7" s="88"/>
      <c r="W7" s="89" t="s">
        <v>13</v>
      </c>
      <c r="X7" s="89"/>
      <c r="Y7" s="89"/>
      <c r="Z7" s="88" t="s">
        <v>14</v>
      </c>
      <c r="AA7" s="88"/>
      <c r="AB7" s="88"/>
      <c r="AC7" s="101" t="s">
        <v>340</v>
      </c>
      <c r="AD7" s="102"/>
      <c r="AE7" s="102"/>
      <c r="AF7" s="102"/>
      <c r="AG7" s="102"/>
      <c r="AH7" s="102"/>
      <c r="AI7" s="102"/>
      <c r="AJ7" s="102"/>
      <c r="AK7" s="102"/>
      <c r="AL7" s="103"/>
      <c r="AM7" s="25"/>
    </row>
    <row r="8" spans="1:40" ht="21" customHeight="1" thickBot="1">
      <c r="A8" s="52"/>
      <c r="B8" s="107" t="s">
        <v>21</v>
      </c>
      <c r="C8" s="107"/>
      <c r="D8" s="107"/>
      <c r="E8" s="107"/>
      <c r="F8" s="107"/>
      <c r="G8" s="107"/>
      <c r="H8" s="107"/>
      <c r="I8" s="107"/>
      <c r="J8" s="108"/>
      <c r="K8" s="92" t="s">
        <v>22</v>
      </c>
      <c r="L8" s="93"/>
      <c r="M8" s="90" t="s">
        <v>28</v>
      </c>
      <c r="N8" s="91"/>
      <c r="O8" s="92" t="s">
        <v>37</v>
      </c>
      <c r="P8" s="93"/>
      <c r="Q8" s="90" t="s">
        <v>29</v>
      </c>
      <c r="R8" s="91"/>
      <c r="S8" s="92" t="s">
        <v>100</v>
      </c>
      <c r="T8" s="93"/>
      <c r="U8" s="92" t="s">
        <v>101</v>
      </c>
      <c r="V8" s="93"/>
      <c r="W8" s="95" t="s">
        <v>39</v>
      </c>
      <c r="X8" s="96"/>
      <c r="Y8" s="97"/>
      <c r="Z8" s="92" t="s">
        <v>32</v>
      </c>
      <c r="AA8" s="94"/>
      <c r="AB8" s="93"/>
      <c r="AC8" s="104"/>
      <c r="AD8" s="105"/>
      <c r="AE8" s="105"/>
      <c r="AF8" s="105"/>
      <c r="AG8" s="105"/>
      <c r="AH8" s="105"/>
      <c r="AI8" s="105"/>
      <c r="AJ8" s="105"/>
      <c r="AK8" s="105"/>
      <c r="AL8" s="106"/>
      <c r="AM8" s="25"/>
    </row>
    <row r="9" spans="1:40" ht="15" customHeight="1" thickBo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</row>
    <row r="10" spans="1:40" ht="23.1" customHeight="1">
      <c r="A10" s="31"/>
      <c r="B10" s="129" t="s">
        <v>17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  <c r="AM10" s="28"/>
    </row>
    <row r="11" spans="1:40" ht="23.1" customHeight="1">
      <c r="A11" s="28"/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4"/>
      <c r="AM11" s="28"/>
    </row>
    <row r="12" spans="1:40" ht="23.1" customHeight="1">
      <c r="A12" s="28"/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4"/>
      <c r="AM12" s="28"/>
    </row>
    <row r="13" spans="1:40" ht="23.1" customHeight="1">
      <c r="A13" s="28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4"/>
      <c r="AM13" s="28"/>
    </row>
    <row r="14" spans="1:40" ht="23.1" customHeight="1">
      <c r="A14" s="28"/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4"/>
      <c r="AM14" s="28"/>
    </row>
    <row r="15" spans="1:40" ht="23.1" customHeight="1">
      <c r="A15" s="28"/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4"/>
      <c r="AM15" s="28"/>
    </row>
    <row r="16" spans="1:40" ht="23.1" customHeight="1">
      <c r="A16" s="28"/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4"/>
      <c r="AM16" s="28"/>
    </row>
    <row r="17" spans="1:39" ht="23.1" customHeight="1">
      <c r="A17" s="28"/>
      <c r="B17" s="137" t="s">
        <v>98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9"/>
      <c r="AM17" s="28"/>
    </row>
    <row r="18" spans="1:39" ht="23.1" customHeight="1">
      <c r="A18" s="28"/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2"/>
      <c r="AM18" s="28"/>
    </row>
    <row r="19" spans="1:39" ht="23.1" customHeight="1">
      <c r="A19" s="28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2"/>
      <c r="AM19" s="28"/>
    </row>
    <row r="20" spans="1:39" ht="23.1" customHeight="1">
      <c r="A20" s="28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2"/>
      <c r="AM20" s="28"/>
    </row>
    <row r="21" spans="1:39" ht="23.1" customHeight="1">
      <c r="A21" s="29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2"/>
      <c r="AM21" s="5"/>
    </row>
    <row r="22" spans="1:39" ht="23.1" customHeight="1">
      <c r="A22" s="5"/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2"/>
      <c r="AM22" s="5"/>
    </row>
    <row r="23" spans="1:39" ht="23.1" customHeight="1">
      <c r="A23" s="5"/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2"/>
      <c r="AM23" s="5"/>
    </row>
    <row r="24" spans="1:39" ht="178.5" customHeight="1">
      <c r="A24" s="5"/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5"/>
      <c r="AM24" s="5"/>
    </row>
    <row r="25" spans="1:39" ht="23.1" customHeight="1">
      <c r="A25" s="5"/>
      <c r="B25" s="115"/>
      <c r="C25" s="80"/>
      <c r="D25" s="80"/>
      <c r="E25" s="80"/>
      <c r="F25" s="80"/>
      <c r="G25" s="146"/>
      <c r="H25" s="147"/>
      <c r="I25" s="147"/>
      <c r="J25" s="147"/>
      <c r="K25" s="148"/>
      <c r="L25" s="118"/>
      <c r="M25" s="118"/>
      <c r="N25" s="118"/>
      <c r="O25" s="118"/>
      <c r="P25" s="118"/>
      <c r="Q25" s="119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80"/>
      <c r="AH25" s="80"/>
      <c r="AI25" s="80"/>
      <c r="AJ25" s="80"/>
      <c r="AK25" s="80"/>
      <c r="AL25" s="81"/>
      <c r="AM25" s="5"/>
    </row>
    <row r="26" spans="1:39" ht="23.1" customHeight="1">
      <c r="A26" s="5"/>
      <c r="B26" s="115"/>
      <c r="C26" s="80"/>
      <c r="D26" s="80"/>
      <c r="E26" s="80"/>
      <c r="F26" s="80"/>
      <c r="G26" s="149"/>
      <c r="H26" s="150"/>
      <c r="I26" s="150"/>
      <c r="J26" s="150"/>
      <c r="K26" s="151"/>
      <c r="L26" s="120"/>
      <c r="M26" s="120"/>
      <c r="N26" s="120"/>
      <c r="O26" s="120"/>
      <c r="P26" s="120"/>
      <c r="Q26" s="121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1"/>
      <c r="AM26" s="5"/>
    </row>
    <row r="27" spans="1:39" ht="23.1" customHeight="1">
      <c r="A27" s="5"/>
      <c r="B27" s="116"/>
      <c r="C27" s="117"/>
      <c r="D27" s="117"/>
      <c r="E27" s="117"/>
      <c r="F27" s="117"/>
      <c r="G27" s="122"/>
      <c r="H27" s="123"/>
      <c r="I27" s="123"/>
      <c r="J27" s="123"/>
      <c r="K27" s="124"/>
      <c r="L27" s="152"/>
      <c r="M27" s="153"/>
      <c r="N27" s="153"/>
      <c r="O27" s="153"/>
      <c r="P27" s="153"/>
      <c r="Q27" s="154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  <c r="AM27" s="5"/>
    </row>
    <row r="28" spans="1:39" ht="4.5" customHeight="1">
      <c r="A28" s="5"/>
      <c r="B28" s="116"/>
      <c r="C28" s="117"/>
      <c r="D28" s="117"/>
      <c r="E28" s="117"/>
      <c r="F28" s="117"/>
      <c r="G28" s="125"/>
      <c r="H28" s="126"/>
      <c r="I28" s="126"/>
      <c r="J28" s="126"/>
      <c r="K28" s="127"/>
      <c r="L28" s="155"/>
      <c r="M28" s="156"/>
      <c r="N28" s="156"/>
      <c r="O28" s="156"/>
      <c r="P28" s="156"/>
      <c r="Q28" s="157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4"/>
      <c r="AM28" s="5"/>
    </row>
    <row r="29" spans="1:39" ht="23.1" customHeight="1">
      <c r="A29" s="5"/>
      <c r="B29" s="116"/>
      <c r="C29" s="117"/>
      <c r="D29" s="117"/>
      <c r="E29" s="117"/>
      <c r="F29" s="117"/>
      <c r="G29" s="122"/>
      <c r="H29" s="123"/>
      <c r="I29" s="123"/>
      <c r="J29" s="123"/>
      <c r="K29" s="124"/>
      <c r="L29" s="152"/>
      <c r="M29" s="153"/>
      <c r="N29" s="153"/>
      <c r="O29" s="153"/>
      <c r="P29" s="153"/>
      <c r="Q29" s="154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35"/>
      <c r="AH29" s="135"/>
      <c r="AI29" s="135"/>
      <c r="AJ29" s="135"/>
      <c r="AK29" s="135"/>
      <c r="AL29" s="136"/>
      <c r="AM29" s="5"/>
    </row>
    <row r="30" spans="1:39" ht="3" customHeight="1">
      <c r="A30" s="5"/>
      <c r="B30" s="116"/>
      <c r="C30" s="117"/>
      <c r="D30" s="117"/>
      <c r="E30" s="117"/>
      <c r="F30" s="117"/>
      <c r="G30" s="125"/>
      <c r="H30" s="126"/>
      <c r="I30" s="126"/>
      <c r="J30" s="126"/>
      <c r="K30" s="127"/>
      <c r="L30" s="155"/>
      <c r="M30" s="156"/>
      <c r="N30" s="156"/>
      <c r="O30" s="156"/>
      <c r="P30" s="156"/>
      <c r="Q30" s="157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35"/>
      <c r="AH30" s="135"/>
      <c r="AI30" s="135"/>
      <c r="AJ30" s="135"/>
      <c r="AK30" s="135"/>
      <c r="AL30" s="136"/>
      <c r="AM30" s="5"/>
    </row>
    <row r="31" spans="1:39" ht="23.1" customHeight="1">
      <c r="A31" s="5"/>
      <c r="B31" s="116"/>
      <c r="C31" s="117"/>
      <c r="D31" s="117"/>
      <c r="E31" s="117"/>
      <c r="F31" s="117"/>
      <c r="G31" s="122"/>
      <c r="H31" s="123"/>
      <c r="I31" s="123"/>
      <c r="J31" s="123"/>
      <c r="K31" s="124"/>
      <c r="L31" s="152"/>
      <c r="M31" s="153"/>
      <c r="N31" s="153"/>
      <c r="O31" s="153"/>
      <c r="P31" s="153"/>
      <c r="Q31" s="154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35"/>
      <c r="AH31" s="135"/>
      <c r="AI31" s="135"/>
      <c r="AJ31" s="135"/>
      <c r="AK31" s="135"/>
      <c r="AL31" s="136"/>
      <c r="AM31" s="5"/>
    </row>
    <row r="32" spans="1:39" ht="5.25" customHeight="1">
      <c r="A32" s="5"/>
      <c r="B32" s="116"/>
      <c r="C32" s="117"/>
      <c r="D32" s="117"/>
      <c r="E32" s="117"/>
      <c r="F32" s="117"/>
      <c r="G32" s="125"/>
      <c r="H32" s="126"/>
      <c r="I32" s="126"/>
      <c r="J32" s="126"/>
      <c r="K32" s="127"/>
      <c r="L32" s="155"/>
      <c r="M32" s="156"/>
      <c r="N32" s="156"/>
      <c r="O32" s="156"/>
      <c r="P32" s="156"/>
      <c r="Q32" s="157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35"/>
      <c r="AH32" s="135"/>
      <c r="AI32" s="135"/>
      <c r="AJ32" s="135"/>
      <c r="AK32" s="135"/>
      <c r="AL32" s="136"/>
      <c r="AM32" s="5"/>
    </row>
    <row r="33" spans="1:39" ht="20.25" customHeight="1">
      <c r="A33" s="5"/>
      <c r="B33" s="116" t="s">
        <v>32</v>
      </c>
      <c r="C33" s="117"/>
      <c r="D33" s="117"/>
      <c r="E33" s="117"/>
      <c r="F33" s="117"/>
      <c r="G33" s="158" t="s">
        <v>366</v>
      </c>
      <c r="H33" s="159"/>
      <c r="I33" s="159"/>
      <c r="J33" s="159"/>
      <c r="K33" s="160"/>
      <c r="L33" s="152" t="s">
        <v>365</v>
      </c>
      <c r="M33" s="153"/>
      <c r="N33" s="153"/>
      <c r="O33" s="153"/>
      <c r="P33" s="153"/>
      <c r="Q33" s="154"/>
      <c r="R33" s="117" t="s">
        <v>364</v>
      </c>
      <c r="S33" s="117"/>
      <c r="T33" s="117"/>
      <c r="U33" s="117"/>
      <c r="V33" s="117"/>
      <c r="W33" s="117" t="s">
        <v>36</v>
      </c>
      <c r="X33" s="117"/>
      <c r="Y33" s="117"/>
      <c r="Z33" s="117"/>
      <c r="AA33" s="117"/>
      <c r="AB33" s="117" t="s">
        <v>363</v>
      </c>
      <c r="AC33" s="117"/>
      <c r="AD33" s="117"/>
      <c r="AE33" s="117"/>
      <c r="AF33" s="117"/>
      <c r="AG33" s="135"/>
      <c r="AH33" s="135"/>
      <c r="AI33" s="135"/>
      <c r="AJ33" s="135"/>
      <c r="AK33" s="135"/>
      <c r="AL33" s="136"/>
      <c r="AM33" s="5"/>
    </row>
    <row r="34" spans="1:39" ht="4.5" customHeight="1">
      <c r="A34" s="5"/>
      <c r="B34" s="116"/>
      <c r="C34" s="117"/>
      <c r="D34" s="117"/>
      <c r="E34" s="117"/>
      <c r="F34" s="117"/>
      <c r="G34" s="161"/>
      <c r="H34" s="162"/>
      <c r="I34" s="162"/>
      <c r="J34" s="162"/>
      <c r="K34" s="163"/>
      <c r="L34" s="155"/>
      <c r="M34" s="156"/>
      <c r="N34" s="156"/>
      <c r="O34" s="156"/>
      <c r="P34" s="156"/>
      <c r="Q34" s="15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35"/>
      <c r="AH34" s="135"/>
      <c r="AI34" s="135"/>
      <c r="AJ34" s="135"/>
      <c r="AK34" s="135"/>
      <c r="AL34" s="136"/>
      <c r="AM34" s="5"/>
    </row>
    <row r="35" spans="1:39" ht="20.25" customHeight="1">
      <c r="A35" s="5"/>
      <c r="B35" s="116" t="s">
        <v>31</v>
      </c>
      <c r="C35" s="117"/>
      <c r="D35" s="117"/>
      <c r="E35" s="117"/>
      <c r="F35" s="117"/>
      <c r="G35" s="158" t="s">
        <v>362</v>
      </c>
      <c r="H35" s="159"/>
      <c r="I35" s="159"/>
      <c r="J35" s="159"/>
      <c r="K35" s="160"/>
      <c r="L35" s="152" t="s">
        <v>99</v>
      </c>
      <c r="M35" s="153"/>
      <c r="N35" s="153"/>
      <c r="O35" s="153"/>
      <c r="P35" s="153"/>
      <c r="Q35" s="154"/>
      <c r="R35" s="117" t="s">
        <v>364</v>
      </c>
      <c r="S35" s="117"/>
      <c r="T35" s="117"/>
      <c r="U35" s="117"/>
      <c r="V35" s="117"/>
      <c r="W35" s="117" t="s">
        <v>36</v>
      </c>
      <c r="X35" s="117"/>
      <c r="Y35" s="117"/>
      <c r="Z35" s="117"/>
      <c r="AA35" s="117"/>
      <c r="AB35" s="117" t="s">
        <v>363</v>
      </c>
      <c r="AC35" s="117"/>
      <c r="AD35" s="117"/>
      <c r="AE35" s="117"/>
      <c r="AF35" s="117"/>
      <c r="AG35" s="173"/>
      <c r="AH35" s="173"/>
      <c r="AI35" s="173"/>
      <c r="AJ35" s="173"/>
      <c r="AK35" s="173"/>
      <c r="AL35" s="174"/>
      <c r="AM35" s="5"/>
    </row>
    <row r="36" spans="1:39" ht="4.5" customHeight="1">
      <c r="A36" s="5"/>
      <c r="B36" s="116"/>
      <c r="C36" s="117"/>
      <c r="D36" s="117"/>
      <c r="E36" s="117"/>
      <c r="F36" s="117"/>
      <c r="G36" s="161"/>
      <c r="H36" s="162"/>
      <c r="I36" s="162"/>
      <c r="J36" s="162"/>
      <c r="K36" s="163"/>
      <c r="L36" s="155"/>
      <c r="M36" s="156"/>
      <c r="N36" s="156"/>
      <c r="O36" s="156"/>
      <c r="P36" s="156"/>
      <c r="Q36" s="15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73"/>
      <c r="AH36" s="173"/>
      <c r="AI36" s="173"/>
      <c r="AJ36" s="173"/>
      <c r="AK36" s="173"/>
      <c r="AL36" s="174"/>
      <c r="AM36" s="5"/>
    </row>
    <row r="37" spans="1:39" ht="20.25" customHeight="1">
      <c r="A37" s="5"/>
      <c r="B37" s="115" t="s">
        <v>0</v>
      </c>
      <c r="C37" s="80"/>
      <c r="D37" s="80"/>
      <c r="E37" s="80"/>
      <c r="F37" s="80"/>
      <c r="G37" s="82" t="s">
        <v>2</v>
      </c>
      <c r="H37" s="83"/>
      <c r="I37" s="83"/>
      <c r="J37" s="83"/>
      <c r="K37" s="84"/>
      <c r="L37" s="82" t="s">
        <v>15</v>
      </c>
      <c r="M37" s="83"/>
      <c r="N37" s="83"/>
      <c r="O37" s="83"/>
      <c r="P37" s="83"/>
      <c r="Q37" s="84"/>
      <c r="R37" s="80" t="s">
        <v>1</v>
      </c>
      <c r="S37" s="80"/>
      <c r="T37" s="80"/>
      <c r="U37" s="80"/>
      <c r="V37" s="80"/>
      <c r="W37" s="80" t="s">
        <v>3</v>
      </c>
      <c r="X37" s="80"/>
      <c r="Y37" s="80"/>
      <c r="Z37" s="80"/>
      <c r="AA37" s="80"/>
      <c r="AB37" s="80" t="s">
        <v>4</v>
      </c>
      <c r="AC37" s="80"/>
      <c r="AD37" s="80"/>
      <c r="AE37" s="80"/>
      <c r="AF37" s="80"/>
      <c r="AG37" s="80" t="s">
        <v>23</v>
      </c>
      <c r="AH37" s="80"/>
      <c r="AI37" s="80"/>
      <c r="AJ37" s="80"/>
      <c r="AK37" s="80"/>
      <c r="AL37" s="81"/>
      <c r="AM37" s="5"/>
    </row>
    <row r="38" spans="1:39" ht="4.5" customHeight="1">
      <c r="A38" s="5"/>
      <c r="B38" s="115"/>
      <c r="C38" s="80"/>
      <c r="D38" s="80"/>
      <c r="E38" s="80"/>
      <c r="F38" s="80"/>
      <c r="G38" s="85"/>
      <c r="H38" s="86"/>
      <c r="I38" s="86"/>
      <c r="J38" s="86"/>
      <c r="K38" s="87"/>
      <c r="L38" s="85"/>
      <c r="M38" s="86"/>
      <c r="N38" s="86"/>
      <c r="O38" s="86"/>
      <c r="P38" s="86"/>
      <c r="Q38" s="87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1"/>
      <c r="AM38" s="5"/>
    </row>
    <row r="39" spans="1:39" ht="23.1" customHeight="1">
      <c r="A39" s="32"/>
      <c r="B39" s="33"/>
      <c r="C39" s="37"/>
      <c r="D39" s="34"/>
      <c r="E39" s="34"/>
      <c r="F39" s="34"/>
      <c r="G39" s="34"/>
      <c r="H39" s="34"/>
      <c r="I39" s="34"/>
      <c r="J39" s="34"/>
      <c r="K39" s="34"/>
      <c r="L39" s="36" t="s">
        <v>24</v>
      </c>
      <c r="M39" s="34"/>
      <c r="N39" s="34"/>
      <c r="O39" s="34"/>
      <c r="P39" s="34"/>
      <c r="Q39" s="34"/>
      <c r="R39" s="34" t="s">
        <v>30</v>
      </c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  <c r="AM39" s="30"/>
    </row>
    <row r="40" spans="1:39" ht="23.1" customHeight="1">
      <c r="A40" s="6"/>
      <c r="B40" s="26" t="s">
        <v>5</v>
      </c>
      <c r="C40" s="15"/>
      <c r="D40" s="16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9"/>
      <c r="AM40" s="11"/>
    </row>
    <row r="41" spans="1:39" ht="22.5" customHeight="1">
      <c r="A41" s="6"/>
      <c r="B41" s="27"/>
      <c r="C41" s="16"/>
      <c r="D41" s="16"/>
      <c r="E41" s="98" t="s">
        <v>25</v>
      </c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9"/>
      <c r="AM41" s="11"/>
    </row>
    <row r="42" spans="1:39" ht="22.5" customHeight="1">
      <c r="A42" s="6"/>
      <c r="B42" s="27"/>
      <c r="C42" s="16"/>
      <c r="D42" s="16"/>
      <c r="E42" s="98" t="s">
        <v>26</v>
      </c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9"/>
      <c r="AM42" s="11"/>
    </row>
    <row r="43" spans="1:39" ht="22.5" customHeight="1">
      <c r="A43" s="6"/>
      <c r="B43" s="27"/>
      <c r="C43" s="16"/>
      <c r="D43" s="16"/>
      <c r="E43" s="98" t="s">
        <v>27</v>
      </c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53"/>
    </row>
    <row r="44" spans="1:39" ht="22.5" customHeight="1">
      <c r="A44" s="6"/>
      <c r="B44" s="27"/>
      <c r="C44" s="16"/>
      <c r="D44" s="16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53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19685039370078741" right="0.19685039370078741" top="0.19685039370078741" bottom="0.19685039370078741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tabSelected="1" view="pageBreakPreview" zoomScaleNormal="100" zoomScaleSheetLayoutView="100" workbookViewId="0">
      <selection activeCell="K23" sqref="K23:M23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1" t="s">
        <v>19</v>
      </c>
      <c r="B1" s="38"/>
      <c r="C1" s="38"/>
      <c r="D1" s="38"/>
      <c r="E1" s="38"/>
      <c r="F1" s="38"/>
      <c r="G1" s="38"/>
      <c r="H1" s="38"/>
      <c r="I1" s="38"/>
      <c r="J1" s="39"/>
      <c r="K1" s="164" t="s">
        <v>102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43"/>
      <c r="AD1" s="44"/>
      <c r="AE1" s="44"/>
      <c r="AF1" s="44"/>
      <c r="AG1" s="44"/>
      <c r="AH1" s="44"/>
      <c r="AI1" s="44"/>
      <c r="AJ1" s="44"/>
      <c r="AK1" s="44"/>
      <c r="AL1" s="45"/>
      <c r="AM1"/>
      <c r="AN1" s="1"/>
    </row>
    <row r="2" spans="1:40" ht="15" customHeight="1">
      <c r="A2" s="51"/>
      <c r="B2" s="24"/>
      <c r="C2" s="24"/>
      <c r="D2" s="24"/>
      <c r="E2" s="24"/>
      <c r="F2" s="24"/>
      <c r="G2" s="24"/>
      <c r="H2" s="24"/>
      <c r="I2" s="24"/>
      <c r="J2" s="40"/>
      <c r="K2" s="167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46"/>
      <c r="AD2"/>
      <c r="AE2"/>
      <c r="AF2"/>
      <c r="AG2"/>
      <c r="AH2"/>
      <c r="AI2"/>
      <c r="AJ2"/>
      <c r="AK2"/>
      <c r="AL2" s="47"/>
      <c r="AM2"/>
      <c r="AN2" s="3"/>
    </row>
    <row r="3" spans="1:40" ht="12.75" customHeight="1">
      <c r="A3" s="51"/>
      <c r="B3" s="24"/>
      <c r="C3" s="24"/>
      <c r="D3" s="24"/>
      <c r="E3" s="24"/>
      <c r="F3" s="24"/>
      <c r="G3" s="24"/>
      <c r="H3" s="24"/>
      <c r="I3" s="24"/>
      <c r="J3" s="40"/>
      <c r="K3" s="16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46"/>
      <c r="AD3"/>
      <c r="AE3"/>
      <c r="AF3"/>
      <c r="AG3"/>
      <c r="AH3"/>
      <c r="AI3"/>
      <c r="AJ3"/>
      <c r="AK3"/>
      <c r="AL3" s="47"/>
      <c r="AM3"/>
      <c r="AN3" s="3"/>
    </row>
    <row r="4" spans="1:40" ht="13.5" customHeight="1">
      <c r="A4" s="51"/>
      <c r="B4" s="24"/>
      <c r="C4" s="24"/>
      <c r="D4" s="24"/>
      <c r="E4" s="24"/>
      <c r="F4" s="24"/>
      <c r="G4" s="24"/>
      <c r="H4" s="24"/>
      <c r="I4" s="24"/>
      <c r="J4" s="40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46"/>
      <c r="AD4"/>
      <c r="AE4"/>
      <c r="AF4"/>
      <c r="AG4"/>
      <c r="AH4"/>
      <c r="AI4"/>
      <c r="AJ4"/>
      <c r="AK4"/>
      <c r="AL4" s="47"/>
      <c r="AM4"/>
      <c r="AN4" s="3"/>
    </row>
    <row r="5" spans="1:40" ht="11.25" customHeight="1">
      <c r="A5" s="51"/>
      <c r="B5" s="24"/>
      <c r="C5" s="24"/>
      <c r="D5" s="24"/>
      <c r="E5" s="24"/>
      <c r="F5" s="24"/>
      <c r="G5" s="24"/>
      <c r="H5" s="24"/>
      <c r="I5" s="24"/>
      <c r="J5" s="40"/>
      <c r="K5" s="181" t="str">
        <f>Cover!K5</f>
        <v>WORK BREAKDOWN STRUCTURE</v>
      </c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46"/>
      <c r="AD5"/>
      <c r="AE5"/>
      <c r="AF5"/>
      <c r="AG5"/>
      <c r="AH5"/>
      <c r="AI5"/>
      <c r="AJ5"/>
      <c r="AK5"/>
      <c r="AL5" s="47"/>
      <c r="AM5"/>
      <c r="AN5" s="3"/>
    </row>
    <row r="6" spans="1:40" ht="6.75" customHeight="1">
      <c r="A6" s="51"/>
      <c r="B6" s="41"/>
      <c r="C6" s="41"/>
      <c r="D6" s="41"/>
      <c r="E6" s="41"/>
      <c r="F6" s="41"/>
      <c r="G6" s="41"/>
      <c r="H6" s="41"/>
      <c r="I6" s="41"/>
      <c r="J6" s="42"/>
      <c r="K6" s="7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  <c r="AC6" s="48"/>
      <c r="AD6" s="49"/>
      <c r="AE6" s="49"/>
      <c r="AF6" s="49"/>
      <c r="AG6" s="49"/>
      <c r="AH6" s="49"/>
      <c r="AI6" s="49"/>
      <c r="AJ6" s="49"/>
      <c r="AK6" s="49"/>
      <c r="AL6" s="50"/>
      <c r="AM6"/>
      <c r="AN6" s="3"/>
    </row>
    <row r="7" spans="1:40" ht="18.75" customHeight="1">
      <c r="A7" s="14"/>
      <c r="B7" s="109" t="s">
        <v>6</v>
      </c>
      <c r="C7" s="110"/>
      <c r="D7" s="110"/>
      <c r="E7" s="110"/>
      <c r="F7" s="110"/>
      <c r="G7" s="110"/>
      <c r="H7" s="110"/>
      <c r="I7" s="110"/>
      <c r="J7" s="111"/>
      <c r="K7" s="88" t="s">
        <v>7</v>
      </c>
      <c r="L7" s="88"/>
      <c r="M7" s="88" t="s">
        <v>8</v>
      </c>
      <c r="N7" s="88"/>
      <c r="O7" s="88" t="s">
        <v>9</v>
      </c>
      <c r="P7" s="88"/>
      <c r="Q7" s="88" t="s">
        <v>10</v>
      </c>
      <c r="R7" s="88"/>
      <c r="S7" s="88" t="s">
        <v>11</v>
      </c>
      <c r="T7" s="88"/>
      <c r="U7" s="88" t="s">
        <v>12</v>
      </c>
      <c r="V7" s="88"/>
      <c r="W7" s="89" t="s">
        <v>13</v>
      </c>
      <c r="X7" s="89"/>
      <c r="Y7" s="89"/>
      <c r="Z7" s="88" t="s">
        <v>14</v>
      </c>
      <c r="AA7" s="88"/>
      <c r="AB7" s="88"/>
      <c r="AC7" s="101" t="s">
        <v>339</v>
      </c>
      <c r="AD7" s="102"/>
      <c r="AE7" s="102"/>
      <c r="AF7" s="102"/>
      <c r="AG7" s="102"/>
      <c r="AH7" s="102"/>
      <c r="AI7" s="102"/>
      <c r="AJ7" s="102"/>
      <c r="AK7" s="102"/>
      <c r="AL7" s="103"/>
      <c r="AM7" s="25"/>
    </row>
    <row r="8" spans="1:40" ht="21" customHeight="1" thickBot="1">
      <c r="A8" s="52"/>
      <c r="B8" s="107" t="s">
        <v>21</v>
      </c>
      <c r="C8" s="107"/>
      <c r="D8" s="107"/>
      <c r="E8" s="107"/>
      <c r="F8" s="107"/>
      <c r="G8" s="107"/>
      <c r="H8" s="107"/>
      <c r="I8" s="107"/>
      <c r="J8" s="108"/>
      <c r="K8" s="92" t="s">
        <v>22</v>
      </c>
      <c r="L8" s="93"/>
      <c r="M8" s="90" t="s">
        <v>28</v>
      </c>
      <c r="N8" s="91"/>
      <c r="O8" s="92" t="s">
        <v>37</v>
      </c>
      <c r="P8" s="93"/>
      <c r="Q8" s="90" t="str">
        <f>Cover!Q8</f>
        <v>120</v>
      </c>
      <c r="R8" s="93"/>
      <c r="S8" s="92" t="str">
        <f>Cover!S8</f>
        <v>GE</v>
      </c>
      <c r="T8" s="93"/>
      <c r="U8" s="92" t="str">
        <f>Cover!U8</f>
        <v>WB</v>
      </c>
      <c r="V8" s="93"/>
      <c r="W8" s="95" t="str">
        <f>Cover!W8</f>
        <v>0001</v>
      </c>
      <c r="X8" s="175"/>
      <c r="Y8" s="176"/>
      <c r="Z8" s="92" t="str">
        <f>Cover!Z8</f>
        <v>V01</v>
      </c>
      <c r="AA8" s="94"/>
      <c r="AB8" s="93"/>
      <c r="AC8" s="104"/>
      <c r="AD8" s="105"/>
      <c r="AE8" s="105"/>
      <c r="AF8" s="105"/>
      <c r="AG8" s="105"/>
      <c r="AH8" s="105"/>
      <c r="AI8" s="105"/>
      <c r="AJ8" s="105"/>
      <c r="AK8" s="105"/>
      <c r="AL8" s="106"/>
      <c r="AM8" s="25"/>
    </row>
    <row r="9" spans="1:40" ht="15" customHeight="1">
      <c r="A9" s="187" t="s">
        <v>16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4"/>
    </row>
    <row r="10" spans="1:40" ht="9.75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4"/>
    </row>
    <row r="11" spans="1:40" ht="18.75" customHeight="1">
      <c r="A11" s="183" t="s">
        <v>20</v>
      </c>
      <c r="B11" s="183"/>
      <c r="C11" s="183"/>
      <c r="D11" s="183"/>
      <c r="E11" s="183" t="s">
        <v>31</v>
      </c>
      <c r="F11" s="183"/>
      <c r="G11" s="183"/>
      <c r="H11" s="183" t="s">
        <v>32</v>
      </c>
      <c r="I11" s="183"/>
      <c r="J11" s="183"/>
      <c r="K11" s="183" t="s">
        <v>33</v>
      </c>
      <c r="L11" s="183"/>
      <c r="M11" s="183"/>
      <c r="N11" s="183" t="s">
        <v>34</v>
      </c>
      <c r="O11" s="183"/>
      <c r="P11" s="183"/>
      <c r="Q11" s="183" t="s">
        <v>35</v>
      </c>
      <c r="R11" s="183"/>
      <c r="S11" s="183"/>
      <c r="T11" s="7"/>
      <c r="U11" s="183" t="s">
        <v>20</v>
      </c>
      <c r="V11" s="183"/>
      <c r="W11" s="183"/>
      <c r="X11" s="183" t="s">
        <v>31</v>
      </c>
      <c r="Y11" s="183"/>
      <c r="Z11" s="183"/>
      <c r="AA11" s="183" t="s">
        <v>32</v>
      </c>
      <c r="AB11" s="183"/>
      <c r="AC11" s="183"/>
      <c r="AD11" s="183" t="s">
        <v>33</v>
      </c>
      <c r="AE11" s="183"/>
      <c r="AF11" s="183"/>
      <c r="AG11" s="183" t="s">
        <v>34</v>
      </c>
      <c r="AH11" s="183"/>
      <c r="AI11" s="183"/>
      <c r="AJ11" s="183" t="s">
        <v>35</v>
      </c>
      <c r="AK11" s="183"/>
      <c r="AL11" s="183"/>
      <c r="AM11" s="183"/>
    </row>
    <row r="12" spans="1:40" ht="12" customHeight="1">
      <c r="A12" s="182">
        <v>1</v>
      </c>
      <c r="B12" s="182"/>
      <c r="C12" s="182"/>
      <c r="D12" s="182"/>
      <c r="E12" s="182" t="s">
        <v>18</v>
      </c>
      <c r="F12" s="182"/>
      <c r="G12" s="182"/>
      <c r="H12" s="182" t="s">
        <v>18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7"/>
      <c r="U12" s="182">
        <v>61</v>
      </c>
      <c r="V12" s="182"/>
      <c r="W12" s="182"/>
      <c r="X12" s="182"/>
      <c r="Y12" s="182"/>
      <c r="Z12" s="182"/>
      <c r="AA12" s="177"/>
      <c r="AB12" s="177"/>
      <c r="AC12" s="177"/>
      <c r="AD12" s="177"/>
      <c r="AE12" s="177"/>
      <c r="AF12" s="177"/>
      <c r="AG12" s="177"/>
      <c r="AH12" s="177"/>
      <c r="AI12" s="177"/>
      <c r="AJ12" s="183"/>
      <c r="AK12" s="183"/>
      <c r="AL12" s="183"/>
      <c r="AM12" s="183"/>
    </row>
    <row r="13" spans="1:40" ht="12" customHeight="1">
      <c r="A13" s="182">
        <v>2</v>
      </c>
      <c r="B13" s="182"/>
      <c r="C13" s="182"/>
      <c r="D13" s="182"/>
      <c r="E13" s="182" t="s">
        <v>18</v>
      </c>
      <c r="F13" s="182"/>
      <c r="G13" s="182"/>
      <c r="H13" s="182" t="s">
        <v>18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7"/>
      <c r="U13" s="182">
        <f>U12+1</f>
        <v>62</v>
      </c>
      <c r="V13" s="182"/>
      <c r="W13" s="182"/>
      <c r="X13" s="182"/>
      <c r="Y13" s="182"/>
      <c r="Z13" s="182"/>
      <c r="AA13" s="177"/>
      <c r="AB13" s="177"/>
      <c r="AC13" s="177"/>
      <c r="AD13" s="177"/>
      <c r="AE13" s="177"/>
      <c r="AF13" s="177"/>
      <c r="AG13" s="177"/>
      <c r="AH13" s="177"/>
      <c r="AI13" s="177"/>
      <c r="AJ13" s="183"/>
      <c r="AK13" s="183"/>
      <c r="AL13" s="183"/>
      <c r="AM13" s="183"/>
    </row>
    <row r="14" spans="1:40" ht="12" customHeight="1">
      <c r="A14" s="182">
        <v>3</v>
      </c>
      <c r="B14" s="182"/>
      <c r="C14" s="182"/>
      <c r="D14" s="182"/>
      <c r="E14" s="182" t="s">
        <v>18</v>
      </c>
      <c r="F14" s="182"/>
      <c r="G14" s="182"/>
      <c r="H14" s="182"/>
      <c r="I14" s="182"/>
      <c r="J14" s="182"/>
      <c r="K14" s="177"/>
      <c r="L14" s="177"/>
      <c r="M14" s="177"/>
      <c r="N14" s="177"/>
      <c r="O14" s="177"/>
      <c r="P14" s="177"/>
      <c r="Q14" s="177"/>
      <c r="R14" s="177"/>
      <c r="S14" s="177"/>
      <c r="T14" s="7"/>
      <c r="U14" s="182">
        <f t="shared" ref="U14:U71" si="0">U13+1</f>
        <v>63</v>
      </c>
      <c r="V14" s="182"/>
      <c r="W14" s="182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83"/>
      <c r="AK14" s="183"/>
      <c r="AL14" s="183"/>
      <c r="AM14" s="183"/>
    </row>
    <row r="15" spans="1:40" ht="12" customHeight="1">
      <c r="A15" s="182">
        <v>4</v>
      </c>
      <c r="B15" s="182"/>
      <c r="C15" s="182"/>
      <c r="D15" s="182"/>
      <c r="E15" s="182" t="s">
        <v>18</v>
      </c>
      <c r="F15" s="182"/>
      <c r="G15" s="182"/>
      <c r="H15" s="182" t="s">
        <v>18</v>
      </c>
      <c r="I15" s="182"/>
      <c r="J15" s="182"/>
      <c r="K15" s="177"/>
      <c r="L15" s="177"/>
      <c r="M15" s="177"/>
      <c r="N15" s="182"/>
      <c r="O15" s="182"/>
      <c r="P15" s="182"/>
      <c r="Q15" s="177"/>
      <c r="R15" s="177"/>
      <c r="S15" s="177"/>
      <c r="T15" s="7"/>
      <c r="U15" s="182">
        <f t="shared" si="0"/>
        <v>64</v>
      </c>
      <c r="V15" s="182"/>
      <c r="W15" s="182"/>
      <c r="X15" s="182"/>
      <c r="Y15" s="182"/>
      <c r="Z15" s="182"/>
      <c r="AA15" s="177"/>
      <c r="AB15" s="177"/>
      <c r="AC15" s="177"/>
      <c r="AD15" s="177"/>
      <c r="AE15" s="177"/>
      <c r="AF15" s="177"/>
      <c r="AG15" s="177"/>
      <c r="AH15" s="177"/>
      <c r="AI15" s="177"/>
      <c r="AJ15" s="183"/>
      <c r="AK15" s="183"/>
      <c r="AL15" s="183"/>
      <c r="AM15" s="183"/>
    </row>
    <row r="16" spans="1:40" ht="12" customHeight="1">
      <c r="A16" s="182">
        <v>5</v>
      </c>
      <c r="B16" s="182"/>
      <c r="C16" s="182"/>
      <c r="D16" s="182"/>
      <c r="E16" s="182" t="s">
        <v>18</v>
      </c>
      <c r="F16" s="182"/>
      <c r="G16" s="182"/>
      <c r="H16" s="182" t="s">
        <v>18</v>
      </c>
      <c r="I16" s="182"/>
      <c r="J16" s="182"/>
      <c r="K16" s="182"/>
      <c r="L16" s="182"/>
      <c r="M16" s="182"/>
      <c r="N16" s="182"/>
      <c r="O16" s="182"/>
      <c r="P16" s="182"/>
      <c r="Q16" s="177"/>
      <c r="R16" s="177"/>
      <c r="S16" s="177"/>
      <c r="T16" s="7"/>
      <c r="U16" s="182">
        <f t="shared" si="0"/>
        <v>65</v>
      </c>
      <c r="V16" s="182"/>
      <c r="W16" s="182"/>
      <c r="X16" s="182"/>
      <c r="Y16" s="182"/>
      <c r="Z16" s="182"/>
      <c r="AA16" s="177"/>
      <c r="AB16" s="177"/>
      <c r="AC16" s="177"/>
      <c r="AD16" s="177"/>
      <c r="AE16" s="177"/>
      <c r="AF16" s="177"/>
      <c r="AG16" s="177"/>
      <c r="AH16" s="177"/>
      <c r="AI16" s="177"/>
      <c r="AJ16" s="183"/>
      <c r="AK16" s="183"/>
      <c r="AL16" s="183"/>
      <c r="AM16" s="183"/>
    </row>
    <row r="17" spans="1:39" ht="12" customHeight="1">
      <c r="A17" s="182">
        <v>6</v>
      </c>
      <c r="B17" s="182"/>
      <c r="C17" s="182"/>
      <c r="D17" s="182"/>
      <c r="E17" s="182" t="s">
        <v>18</v>
      </c>
      <c r="F17" s="182"/>
      <c r="G17" s="182"/>
      <c r="H17" s="182" t="s">
        <v>18</v>
      </c>
      <c r="I17" s="182"/>
      <c r="J17" s="182"/>
      <c r="K17" s="182"/>
      <c r="L17" s="182"/>
      <c r="M17" s="182"/>
      <c r="N17" s="182"/>
      <c r="O17" s="182"/>
      <c r="P17" s="182"/>
      <c r="Q17" s="177"/>
      <c r="R17" s="177"/>
      <c r="S17" s="177"/>
      <c r="T17" s="7"/>
      <c r="U17" s="182">
        <f t="shared" si="0"/>
        <v>66</v>
      </c>
      <c r="V17" s="182"/>
      <c r="W17" s="182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83"/>
      <c r="AK17" s="183"/>
      <c r="AL17" s="183"/>
      <c r="AM17" s="183"/>
    </row>
    <row r="18" spans="1:39" ht="12" customHeight="1">
      <c r="A18" s="182">
        <v>7</v>
      </c>
      <c r="B18" s="182"/>
      <c r="C18" s="182"/>
      <c r="D18" s="182"/>
      <c r="E18" s="182" t="s">
        <v>18</v>
      </c>
      <c r="F18" s="182"/>
      <c r="G18" s="182"/>
      <c r="H18" s="182"/>
      <c r="I18" s="182"/>
      <c r="J18" s="182"/>
      <c r="K18" s="177"/>
      <c r="L18" s="177"/>
      <c r="M18" s="177"/>
      <c r="N18" s="182"/>
      <c r="O18" s="182"/>
      <c r="P18" s="182"/>
      <c r="Q18" s="177"/>
      <c r="R18" s="177"/>
      <c r="S18" s="177"/>
      <c r="T18" s="7"/>
      <c r="U18" s="182">
        <f t="shared" si="0"/>
        <v>67</v>
      </c>
      <c r="V18" s="182"/>
      <c r="W18" s="182"/>
      <c r="X18" s="182"/>
      <c r="Y18" s="182"/>
      <c r="Z18" s="182"/>
      <c r="AA18" s="177"/>
      <c r="AB18" s="177"/>
      <c r="AC18" s="177"/>
      <c r="AD18" s="177"/>
      <c r="AE18" s="177"/>
      <c r="AF18" s="177"/>
      <c r="AG18" s="177"/>
      <c r="AH18" s="177"/>
      <c r="AI18" s="177"/>
      <c r="AJ18" s="183"/>
      <c r="AK18" s="183"/>
      <c r="AL18" s="183"/>
      <c r="AM18" s="183"/>
    </row>
    <row r="19" spans="1:39" ht="12" customHeight="1">
      <c r="A19" s="182">
        <v>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77"/>
      <c r="R19" s="177"/>
      <c r="S19" s="177"/>
      <c r="T19" s="7"/>
      <c r="U19" s="182">
        <f t="shared" si="0"/>
        <v>68</v>
      </c>
      <c r="V19" s="182"/>
      <c r="W19" s="182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83"/>
      <c r="AK19" s="183"/>
      <c r="AL19" s="183"/>
      <c r="AM19" s="183"/>
    </row>
    <row r="20" spans="1:39" ht="12" customHeight="1">
      <c r="A20" s="182">
        <v>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77"/>
      <c r="L20" s="177"/>
      <c r="M20" s="177"/>
      <c r="N20" s="177"/>
      <c r="O20" s="177"/>
      <c r="P20" s="177"/>
      <c r="Q20" s="177"/>
      <c r="R20" s="177"/>
      <c r="S20" s="177"/>
      <c r="T20" s="7"/>
      <c r="U20" s="182">
        <f t="shared" si="0"/>
        <v>69</v>
      </c>
      <c r="V20" s="182"/>
      <c r="W20" s="182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83"/>
      <c r="AK20" s="183"/>
      <c r="AL20" s="183"/>
      <c r="AM20" s="183"/>
    </row>
    <row r="21" spans="1:39" ht="12" customHeight="1">
      <c r="A21" s="182">
        <v>10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77"/>
      <c r="R21" s="177"/>
      <c r="S21" s="177"/>
      <c r="T21" s="7"/>
      <c r="U21" s="182">
        <f t="shared" si="0"/>
        <v>70</v>
      </c>
      <c r="V21" s="182"/>
      <c r="W21" s="182"/>
      <c r="X21" s="182"/>
      <c r="Y21" s="182"/>
      <c r="Z21" s="182"/>
      <c r="AA21" s="177"/>
      <c r="AB21" s="177"/>
      <c r="AC21" s="177"/>
      <c r="AD21" s="177"/>
      <c r="AE21" s="177"/>
      <c r="AF21" s="177"/>
      <c r="AG21" s="177"/>
      <c r="AH21" s="177"/>
      <c r="AI21" s="177"/>
      <c r="AJ21" s="183"/>
      <c r="AK21" s="183"/>
      <c r="AL21" s="183"/>
      <c r="AM21" s="183"/>
    </row>
    <row r="22" spans="1:39" ht="12" customHeight="1">
      <c r="A22" s="182">
        <v>11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77"/>
      <c r="R22" s="177"/>
      <c r="S22" s="177"/>
      <c r="T22" s="5"/>
      <c r="U22" s="182">
        <f t="shared" si="0"/>
        <v>71</v>
      </c>
      <c r="V22" s="182"/>
      <c r="W22" s="182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83"/>
      <c r="AK22" s="183"/>
      <c r="AL22" s="183"/>
      <c r="AM22" s="183"/>
    </row>
    <row r="23" spans="1:39" ht="12" customHeight="1">
      <c r="A23" s="182">
        <v>12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77"/>
      <c r="L23" s="177"/>
      <c r="M23" s="177"/>
      <c r="N23" s="182"/>
      <c r="O23" s="182"/>
      <c r="P23" s="182"/>
      <c r="Q23" s="177"/>
      <c r="R23" s="177"/>
      <c r="S23" s="177"/>
      <c r="T23" s="5"/>
      <c r="U23" s="182">
        <f t="shared" si="0"/>
        <v>72</v>
      </c>
      <c r="V23" s="182"/>
      <c r="W23" s="182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83"/>
      <c r="AK23" s="183"/>
      <c r="AL23" s="183"/>
      <c r="AM23" s="183"/>
    </row>
    <row r="24" spans="1:39" ht="12" customHeight="1">
      <c r="A24" s="182">
        <v>13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77"/>
      <c r="L24" s="177"/>
      <c r="M24" s="177"/>
      <c r="N24" s="182"/>
      <c r="O24" s="182"/>
      <c r="P24" s="182"/>
      <c r="Q24" s="177"/>
      <c r="R24" s="177"/>
      <c r="S24" s="177"/>
      <c r="T24" s="5"/>
      <c r="U24" s="182">
        <f t="shared" si="0"/>
        <v>73</v>
      </c>
      <c r="V24" s="182"/>
      <c r="W24" s="182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83"/>
      <c r="AK24" s="183"/>
      <c r="AL24" s="183"/>
      <c r="AM24" s="183"/>
    </row>
    <row r="25" spans="1:39" ht="12" customHeight="1">
      <c r="A25" s="182">
        <v>14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77"/>
      <c r="L25" s="177"/>
      <c r="M25" s="177"/>
      <c r="N25" s="177"/>
      <c r="O25" s="177"/>
      <c r="P25" s="177"/>
      <c r="Q25" s="177"/>
      <c r="R25" s="177"/>
      <c r="S25" s="177"/>
      <c r="T25" s="5"/>
      <c r="U25" s="182">
        <f t="shared" si="0"/>
        <v>74</v>
      </c>
      <c r="V25" s="182"/>
      <c r="W25" s="182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83"/>
      <c r="AK25" s="183"/>
      <c r="AL25" s="183"/>
      <c r="AM25" s="183"/>
    </row>
    <row r="26" spans="1:39" ht="12" customHeight="1">
      <c r="A26" s="182">
        <v>15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77"/>
      <c r="R26" s="177"/>
      <c r="S26" s="177"/>
      <c r="T26" s="5"/>
      <c r="U26" s="182">
        <f t="shared" si="0"/>
        <v>75</v>
      </c>
      <c r="V26" s="182"/>
      <c r="W26" s="182"/>
      <c r="X26" s="182"/>
      <c r="Y26" s="182"/>
      <c r="Z26" s="182"/>
      <c r="AA26" s="177"/>
      <c r="AB26" s="177"/>
      <c r="AC26" s="177"/>
      <c r="AD26" s="177"/>
      <c r="AE26" s="177"/>
      <c r="AF26" s="177"/>
      <c r="AG26" s="177"/>
      <c r="AH26" s="177"/>
      <c r="AI26" s="177"/>
      <c r="AJ26" s="183"/>
      <c r="AK26" s="183"/>
      <c r="AL26" s="183"/>
      <c r="AM26" s="183"/>
    </row>
    <row r="27" spans="1:39" ht="12" customHeight="1">
      <c r="A27" s="184">
        <v>16</v>
      </c>
      <c r="B27" s="185"/>
      <c r="C27" s="185"/>
      <c r="D27" s="186"/>
      <c r="E27" s="182"/>
      <c r="F27" s="182"/>
      <c r="G27" s="182"/>
      <c r="H27" s="182"/>
      <c r="I27" s="182"/>
      <c r="J27" s="182"/>
      <c r="K27" s="177"/>
      <c r="L27" s="177"/>
      <c r="M27" s="177"/>
      <c r="N27" s="182"/>
      <c r="O27" s="182"/>
      <c r="P27" s="182"/>
      <c r="Q27" s="177"/>
      <c r="R27" s="177"/>
      <c r="S27" s="177"/>
      <c r="T27" s="5"/>
      <c r="U27" s="182">
        <f t="shared" si="0"/>
        <v>76</v>
      </c>
      <c r="V27" s="182"/>
      <c r="W27" s="182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83"/>
      <c r="AK27" s="183"/>
      <c r="AL27" s="183"/>
      <c r="AM27" s="183"/>
    </row>
    <row r="28" spans="1:39" ht="12" customHeight="1">
      <c r="A28" s="182">
        <v>17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77"/>
      <c r="L28" s="177"/>
      <c r="M28" s="177"/>
      <c r="N28" s="182"/>
      <c r="O28" s="182"/>
      <c r="P28" s="182"/>
      <c r="Q28" s="177"/>
      <c r="R28" s="177"/>
      <c r="S28" s="177"/>
      <c r="T28" s="5"/>
      <c r="U28" s="182">
        <f t="shared" si="0"/>
        <v>77</v>
      </c>
      <c r="V28" s="182"/>
      <c r="W28" s="182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83"/>
      <c r="AK28" s="183"/>
      <c r="AL28" s="183"/>
      <c r="AM28" s="183"/>
    </row>
    <row r="29" spans="1:39" ht="12" customHeight="1">
      <c r="A29" s="182">
        <v>18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77"/>
      <c r="R29" s="177"/>
      <c r="S29" s="177"/>
      <c r="T29" s="5"/>
      <c r="U29" s="182">
        <f t="shared" si="0"/>
        <v>78</v>
      </c>
      <c r="V29" s="182"/>
      <c r="W29" s="182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83"/>
      <c r="AK29" s="183"/>
      <c r="AL29" s="183"/>
      <c r="AM29" s="183"/>
    </row>
    <row r="30" spans="1:39" ht="12" customHeight="1">
      <c r="A30" s="182">
        <v>19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77"/>
      <c r="L30" s="177"/>
      <c r="M30" s="177"/>
      <c r="N30" s="177"/>
      <c r="O30" s="177"/>
      <c r="P30" s="177"/>
      <c r="Q30" s="177"/>
      <c r="R30" s="177"/>
      <c r="S30" s="177"/>
      <c r="T30" s="5"/>
      <c r="U30" s="182">
        <f t="shared" si="0"/>
        <v>79</v>
      </c>
      <c r="V30" s="182"/>
      <c r="W30" s="182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83"/>
      <c r="AK30" s="183"/>
      <c r="AL30" s="183"/>
      <c r="AM30" s="183"/>
    </row>
    <row r="31" spans="1:39" ht="12" customHeight="1">
      <c r="A31" s="182">
        <v>20</v>
      </c>
      <c r="B31" s="182"/>
      <c r="C31" s="182"/>
      <c r="D31" s="182"/>
      <c r="E31" s="177"/>
      <c r="F31" s="177"/>
      <c r="G31" s="177"/>
      <c r="H31" s="177"/>
      <c r="I31" s="177"/>
      <c r="J31" s="177"/>
      <c r="K31" s="177"/>
      <c r="L31" s="177"/>
      <c r="M31" s="177"/>
      <c r="N31" s="182"/>
      <c r="O31" s="182"/>
      <c r="P31" s="182"/>
      <c r="Q31" s="177"/>
      <c r="R31" s="177"/>
      <c r="S31" s="177"/>
      <c r="T31" s="5"/>
      <c r="U31" s="182">
        <f t="shared" si="0"/>
        <v>80</v>
      </c>
      <c r="V31" s="182"/>
      <c r="W31" s="182"/>
      <c r="X31" s="182"/>
      <c r="Y31" s="182"/>
      <c r="Z31" s="182"/>
      <c r="AA31" s="177"/>
      <c r="AB31" s="177"/>
      <c r="AC31" s="177"/>
      <c r="AD31" s="177"/>
      <c r="AE31" s="177"/>
      <c r="AF31" s="177"/>
      <c r="AG31" s="177"/>
      <c r="AH31" s="177"/>
      <c r="AI31" s="177"/>
      <c r="AJ31" s="183"/>
      <c r="AK31" s="183"/>
      <c r="AL31" s="183"/>
      <c r="AM31" s="183"/>
    </row>
    <row r="32" spans="1:39" ht="12" customHeight="1">
      <c r="A32" s="182">
        <v>21</v>
      </c>
      <c r="B32" s="182"/>
      <c r="C32" s="182"/>
      <c r="D32" s="182"/>
      <c r="E32" s="177"/>
      <c r="F32" s="177"/>
      <c r="G32" s="177"/>
      <c r="H32" s="177"/>
      <c r="I32" s="177"/>
      <c r="J32" s="177"/>
      <c r="K32" s="177"/>
      <c r="L32" s="177"/>
      <c r="M32" s="177"/>
      <c r="N32" s="182"/>
      <c r="O32" s="182"/>
      <c r="P32" s="182"/>
      <c r="Q32" s="177"/>
      <c r="R32" s="177"/>
      <c r="S32" s="177"/>
      <c r="T32" s="5"/>
      <c r="U32" s="182">
        <f t="shared" si="0"/>
        <v>81</v>
      </c>
      <c r="V32" s="182"/>
      <c r="W32" s="182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83"/>
      <c r="AK32" s="183"/>
      <c r="AL32" s="183"/>
      <c r="AM32" s="183"/>
    </row>
    <row r="33" spans="1:39" ht="12" customHeight="1">
      <c r="A33" s="182">
        <v>22</v>
      </c>
      <c r="B33" s="182"/>
      <c r="C33" s="182"/>
      <c r="D33" s="182"/>
      <c r="E33" s="177"/>
      <c r="F33" s="177"/>
      <c r="G33" s="177"/>
      <c r="H33" s="177"/>
      <c r="I33" s="177"/>
      <c r="J33" s="177"/>
      <c r="K33" s="177"/>
      <c r="L33" s="177"/>
      <c r="M33" s="177"/>
      <c r="N33" s="182"/>
      <c r="O33" s="182"/>
      <c r="P33" s="182"/>
      <c r="Q33" s="177"/>
      <c r="R33" s="177"/>
      <c r="S33" s="177"/>
      <c r="T33" s="9"/>
      <c r="U33" s="182">
        <f t="shared" si="0"/>
        <v>82</v>
      </c>
      <c r="V33" s="182"/>
      <c r="W33" s="182"/>
      <c r="X33" s="182"/>
      <c r="Y33" s="182"/>
      <c r="Z33" s="182"/>
      <c r="AA33" s="177"/>
      <c r="AB33" s="177"/>
      <c r="AC33" s="177"/>
      <c r="AD33" s="177"/>
      <c r="AE33" s="177"/>
      <c r="AF33" s="177"/>
      <c r="AG33" s="177"/>
      <c r="AH33" s="177"/>
      <c r="AI33" s="177"/>
      <c r="AJ33" s="183"/>
      <c r="AK33" s="183"/>
      <c r="AL33" s="183"/>
      <c r="AM33" s="183"/>
    </row>
    <row r="34" spans="1:39" ht="12" customHeight="1">
      <c r="A34" s="182">
        <v>23</v>
      </c>
      <c r="B34" s="182"/>
      <c r="C34" s="182"/>
      <c r="D34" s="182"/>
      <c r="E34" s="177"/>
      <c r="F34" s="177"/>
      <c r="G34" s="177"/>
      <c r="H34" s="177"/>
      <c r="I34" s="177"/>
      <c r="J34" s="177"/>
      <c r="K34" s="177"/>
      <c r="L34" s="177"/>
      <c r="M34" s="177"/>
      <c r="N34" s="182"/>
      <c r="O34" s="182"/>
      <c r="P34" s="182"/>
      <c r="Q34" s="177"/>
      <c r="R34" s="177"/>
      <c r="S34" s="177"/>
      <c r="T34" s="6"/>
      <c r="U34" s="182">
        <f t="shared" si="0"/>
        <v>83</v>
      </c>
      <c r="V34" s="182"/>
      <c r="W34" s="182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83"/>
      <c r="AK34" s="183"/>
      <c r="AL34" s="183"/>
      <c r="AM34" s="183"/>
    </row>
    <row r="35" spans="1:39" ht="12" customHeight="1">
      <c r="A35" s="182">
        <v>24</v>
      </c>
      <c r="B35" s="182"/>
      <c r="C35" s="182"/>
      <c r="D35" s="182"/>
      <c r="E35" s="177"/>
      <c r="F35" s="177"/>
      <c r="G35" s="177"/>
      <c r="H35" s="177"/>
      <c r="I35" s="177"/>
      <c r="J35" s="177"/>
      <c r="K35" s="177"/>
      <c r="L35" s="177"/>
      <c r="M35" s="177"/>
      <c r="N35" s="182"/>
      <c r="O35" s="182"/>
      <c r="P35" s="182"/>
      <c r="Q35" s="177"/>
      <c r="R35" s="177"/>
      <c r="S35" s="177"/>
      <c r="T35" s="6"/>
      <c r="U35" s="182">
        <f t="shared" si="0"/>
        <v>84</v>
      </c>
      <c r="V35" s="182"/>
      <c r="W35" s="182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83"/>
      <c r="AK35" s="183"/>
      <c r="AL35" s="183"/>
      <c r="AM35" s="183"/>
    </row>
    <row r="36" spans="1:39" ht="12" customHeight="1">
      <c r="A36" s="182">
        <v>25</v>
      </c>
      <c r="B36" s="182"/>
      <c r="C36" s="182"/>
      <c r="D36" s="182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6"/>
      <c r="U36" s="182">
        <f t="shared" si="0"/>
        <v>85</v>
      </c>
      <c r="V36" s="182"/>
      <c r="W36" s="182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83"/>
      <c r="AK36" s="183"/>
      <c r="AL36" s="183"/>
      <c r="AM36" s="183"/>
    </row>
    <row r="37" spans="1:39" ht="12" customHeight="1">
      <c r="A37" s="182">
        <v>26</v>
      </c>
      <c r="B37" s="182"/>
      <c r="C37" s="182"/>
      <c r="D37" s="182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6"/>
      <c r="U37" s="182">
        <f t="shared" si="0"/>
        <v>86</v>
      </c>
      <c r="V37" s="182"/>
      <c r="W37" s="182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83"/>
      <c r="AK37" s="183"/>
      <c r="AL37" s="183"/>
      <c r="AM37" s="183"/>
    </row>
    <row r="38" spans="1:39" ht="12" customHeight="1">
      <c r="A38" s="182">
        <v>27</v>
      </c>
      <c r="B38" s="182"/>
      <c r="C38" s="182"/>
      <c r="D38" s="182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0"/>
      <c r="U38" s="182">
        <f t="shared" si="0"/>
        <v>87</v>
      </c>
      <c r="V38" s="182"/>
      <c r="W38" s="182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83"/>
      <c r="AK38" s="183"/>
      <c r="AL38" s="183"/>
      <c r="AM38" s="183"/>
    </row>
    <row r="39" spans="1:39" ht="12" customHeight="1">
      <c r="A39" s="182">
        <v>28</v>
      </c>
      <c r="B39" s="182"/>
      <c r="C39" s="182"/>
      <c r="D39" s="182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8"/>
      <c r="U39" s="182">
        <f t="shared" si="0"/>
        <v>88</v>
      </c>
      <c r="V39" s="182"/>
      <c r="W39" s="182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83"/>
      <c r="AK39" s="183"/>
      <c r="AL39" s="183"/>
      <c r="AM39" s="183"/>
    </row>
    <row r="40" spans="1:39" ht="12" customHeight="1">
      <c r="A40" s="182">
        <v>29</v>
      </c>
      <c r="B40" s="182"/>
      <c r="C40" s="182"/>
      <c r="D40" s="182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8"/>
      <c r="U40" s="182">
        <f t="shared" si="0"/>
        <v>89</v>
      </c>
      <c r="V40" s="182"/>
      <c r="W40" s="182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83"/>
      <c r="AK40" s="183"/>
      <c r="AL40" s="183"/>
      <c r="AM40" s="183"/>
    </row>
    <row r="41" spans="1:39" ht="12" customHeight="1">
      <c r="A41" s="182">
        <v>30</v>
      </c>
      <c r="B41" s="182"/>
      <c r="C41" s="182"/>
      <c r="D41" s="182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8"/>
      <c r="U41" s="182">
        <f t="shared" si="0"/>
        <v>90</v>
      </c>
      <c r="V41" s="182"/>
      <c r="W41" s="182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83"/>
      <c r="AK41" s="183"/>
      <c r="AL41" s="183"/>
      <c r="AM41" s="183"/>
    </row>
    <row r="42" spans="1:39" ht="12" customHeight="1">
      <c r="A42" s="182">
        <v>31</v>
      </c>
      <c r="B42" s="182"/>
      <c r="C42" s="182"/>
      <c r="D42" s="182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8"/>
      <c r="U42" s="182">
        <f t="shared" si="0"/>
        <v>91</v>
      </c>
      <c r="V42" s="182"/>
      <c r="W42" s="182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83"/>
      <c r="AK42" s="183"/>
      <c r="AL42" s="183"/>
      <c r="AM42" s="183"/>
    </row>
    <row r="43" spans="1:39" ht="12" customHeight="1">
      <c r="A43" s="182">
        <v>32</v>
      </c>
      <c r="B43" s="182"/>
      <c r="C43" s="182"/>
      <c r="D43" s="182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8"/>
      <c r="U43" s="182">
        <f t="shared" si="0"/>
        <v>92</v>
      </c>
      <c r="V43" s="182"/>
      <c r="W43" s="182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83"/>
      <c r="AK43" s="183"/>
      <c r="AL43" s="183"/>
      <c r="AM43" s="183"/>
    </row>
    <row r="44" spans="1:39" ht="12" customHeight="1">
      <c r="A44" s="182">
        <v>33</v>
      </c>
      <c r="B44" s="182"/>
      <c r="C44" s="182"/>
      <c r="D44" s="182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8"/>
      <c r="U44" s="182">
        <f t="shared" si="0"/>
        <v>93</v>
      </c>
      <c r="V44" s="182"/>
      <c r="W44" s="182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83"/>
      <c r="AK44" s="183"/>
      <c r="AL44" s="183"/>
      <c r="AM44" s="183"/>
    </row>
    <row r="45" spans="1:39" ht="12" customHeight="1">
      <c r="A45" s="182">
        <v>34</v>
      </c>
      <c r="B45" s="182"/>
      <c r="C45" s="182"/>
      <c r="D45" s="182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8"/>
      <c r="U45" s="182">
        <f t="shared" si="0"/>
        <v>94</v>
      </c>
      <c r="V45" s="182"/>
      <c r="W45" s="182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83"/>
      <c r="AK45" s="183"/>
      <c r="AL45" s="183"/>
      <c r="AM45" s="183"/>
    </row>
    <row r="46" spans="1:39" ht="12" customHeight="1">
      <c r="A46" s="182">
        <v>35</v>
      </c>
      <c r="B46" s="182"/>
      <c r="C46" s="182"/>
      <c r="D46" s="182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8"/>
      <c r="U46" s="182">
        <f t="shared" si="0"/>
        <v>95</v>
      </c>
      <c r="V46" s="182"/>
      <c r="W46" s="182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83"/>
      <c r="AK46" s="183"/>
      <c r="AL46" s="183"/>
      <c r="AM46" s="183"/>
    </row>
    <row r="47" spans="1:39" ht="12" customHeight="1">
      <c r="A47" s="182">
        <v>36</v>
      </c>
      <c r="B47" s="182"/>
      <c r="C47" s="182"/>
      <c r="D47" s="182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8"/>
      <c r="U47" s="182">
        <f t="shared" si="0"/>
        <v>96</v>
      </c>
      <c r="V47" s="182"/>
      <c r="W47" s="182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83"/>
      <c r="AK47" s="183"/>
      <c r="AL47" s="183"/>
      <c r="AM47" s="183"/>
    </row>
    <row r="48" spans="1:39" ht="12" customHeight="1">
      <c r="A48" s="182">
        <v>37</v>
      </c>
      <c r="B48" s="182"/>
      <c r="C48" s="182"/>
      <c r="D48" s="182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8"/>
      <c r="U48" s="182">
        <f t="shared" si="0"/>
        <v>97</v>
      </c>
      <c r="V48" s="182"/>
      <c r="W48" s="182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83"/>
      <c r="AK48" s="183"/>
      <c r="AL48" s="183"/>
      <c r="AM48" s="183"/>
    </row>
    <row r="49" spans="1:39" ht="12" customHeight="1">
      <c r="A49" s="182">
        <v>38</v>
      </c>
      <c r="B49" s="182"/>
      <c r="C49" s="182"/>
      <c r="D49" s="182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8"/>
      <c r="U49" s="182">
        <f t="shared" si="0"/>
        <v>98</v>
      </c>
      <c r="V49" s="182"/>
      <c r="W49" s="182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83"/>
      <c r="AK49" s="183"/>
      <c r="AL49" s="183"/>
      <c r="AM49" s="183"/>
    </row>
    <row r="50" spans="1:39" ht="12" customHeight="1">
      <c r="A50" s="182">
        <v>39</v>
      </c>
      <c r="B50" s="182"/>
      <c r="C50" s="182"/>
      <c r="D50" s="182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8"/>
      <c r="U50" s="182">
        <f t="shared" si="0"/>
        <v>99</v>
      </c>
      <c r="V50" s="182"/>
      <c r="W50" s="182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83"/>
      <c r="AK50" s="183"/>
      <c r="AL50" s="183"/>
      <c r="AM50" s="183"/>
    </row>
    <row r="51" spans="1:39" ht="12" customHeight="1">
      <c r="A51" s="182">
        <v>40</v>
      </c>
      <c r="B51" s="182"/>
      <c r="C51" s="182"/>
      <c r="D51" s="182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8"/>
      <c r="U51" s="182">
        <f t="shared" si="0"/>
        <v>100</v>
      </c>
      <c r="V51" s="182"/>
      <c r="W51" s="182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83"/>
      <c r="AK51" s="183"/>
      <c r="AL51" s="183"/>
      <c r="AM51" s="183"/>
    </row>
    <row r="52" spans="1:39" ht="12" customHeight="1">
      <c r="A52" s="182">
        <v>41</v>
      </c>
      <c r="B52" s="182"/>
      <c r="C52" s="182"/>
      <c r="D52" s="182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8"/>
      <c r="U52" s="182">
        <f t="shared" si="0"/>
        <v>101</v>
      </c>
      <c r="V52" s="182"/>
      <c r="W52" s="182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83"/>
      <c r="AK52" s="183"/>
      <c r="AL52" s="183"/>
      <c r="AM52" s="183"/>
    </row>
    <row r="53" spans="1:39" ht="12" customHeight="1">
      <c r="A53" s="182">
        <v>42</v>
      </c>
      <c r="B53" s="182"/>
      <c r="C53" s="182"/>
      <c r="D53" s="182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8"/>
      <c r="U53" s="182">
        <f t="shared" si="0"/>
        <v>102</v>
      </c>
      <c r="V53" s="182"/>
      <c r="W53" s="182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83"/>
      <c r="AK53" s="183"/>
      <c r="AL53" s="183"/>
      <c r="AM53" s="183"/>
    </row>
    <row r="54" spans="1:39" ht="12" customHeight="1">
      <c r="A54" s="182">
        <v>43</v>
      </c>
      <c r="B54" s="182"/>
      <c r="C54" s="182"/>
      <c r="D54" s="182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8"/>
      <c r="U54" s="182">
        <f t="shared" si="0"/>
        <v>103</v>
      </c>
      <c r="V54" s="182"/>
      <c r="W54" s="182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83"/>
      <c r="AK54" s="183"/>
      <c r="AL54" s="183"/>
      <c r="AM54" s="183"/>
    </row>
    <row r="55" spans="1:39" ht="12" customHeight="1">
      <c r="A55" s="182">
        <v>44</v>
      </c>
      <c r="B55" s="182"/>
      <c r="C55" s="182"/>
      <c r="D55" s="182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8"/>
      <c r="U55" s="182">
        <f t="shared" si="0"/>
        <v>104</v>
      </c>
      <c r="V55" s="182"/>
      <c r="W55" s="182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83"/>
      <c r="AK55" s="183"/>
      <c r="AL55" s="183"/>
      <c r="AM55" s="183"/>
    </row>
    <row r="56" spans="1:39" ht="12" customHeight="1">
      <c r="A56" s="182">
        <v>45</v>
      </c>
      <c r="B56" s="182"/>
      <c r="C56" s="182"/>
      <c r="D56" s="182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8"/>
      <c r="U56" s="182">
        <f t="shared" si="0"/>
        <v>105</v>
      </c>
      <c r="V56" s="182"/>
      <c r="W56" s="182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83"/>
      <c r="AK56" s="183"/>
      <c r="AL56" s="183"/>
      <c r="AM56" s="183"/>
    </row>
    <row r="57" spans="1:39" ht="12" customHeight="1">
      <c r="A57" s="182">
        <v>46</v>
      </c>
      <c r="B57" s="182"/>
      <c r="C57" s="182"/>
      <c r="D57" s="182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8"/>
      <c r="U57" s="182">
        <f t="shared" si="0"/>
        <v>106</v>
      </c>
      <c r="V57" s="182"/>
      <c r="W57" s="182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83"/>
      <c r="AK57" s="183"/>
      <c r="AL57" s="183"/>
      <c r="AM57" s="183"/>
    </row>
    <row r="58" spans="1:39" ht="12" customHeight="1">
      <c r="A58" s="182">
        <v>47</v>
      </c>
      <c r="B58" s="182"/>
      <c r="C58" s="182"/>
      <c r="D58" s="182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8"/>
      <c r="U58" s="182">
        <f t="shared" si="0"/>
        <v>107</v>
      </c>
      <c r="V58" s="182"/>
      <c r="W58" s="182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83"/>
      <c r="AK58" s="183"/>
      <c r="AL58" s="183"/>
      <c r="AM58" s="183"/>
    </row>
    <row r="59" spans="1:39" ht="12" customHeight="1">
      <c r="A59" s="182">
        <v>48</v>
      </c>
      <c r="B59" s="182"/>
      <c r="C59" s="182"/>
      <c r="D59" s="182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8"/>
      <c r="U59" s="182">
        <f t="shared" si="0"/>
        <v>108</v>
      </c>
      <c r="V59" s="182"/>
      <c r="W59" s="182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83"/>
      <c r="AK59" s="183"/>
      <c r="AL59" s="183"/>
      <c r="AM59" s="183"/>
    </row>
    <row r="60" spans="1:39" ht="12" customHeight="1">
      <c r="A60" s="182">
        <v>49</v>
      </c>
      <c r="B60" s="182"/>
      <c r="C60" s="182"/>
      <c r="D60" s="182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8"/>
      <c r="U60" s="182">
        <f t="shared" si="0"/>
        <v>109</v>
      </c>
      <c r="V60" s="182"/>
      <c r="W60" s="182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83"/>
      <c r="AK60" s="183"/>
      <c r="AL60" s="183"/>
      <c r="AM60" s="183"/>
    </row>
    <row r="61" spans="1:39" ht="12" customHeight="1">
      <c r="A61" s="182">
        <v>50</v>
      </c>
      <c r="B61" s="182"/>
      <c r="C61" s="182"/>
      <c r="D61" s="182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8"/>
      <c r="U61" s="182">
        <f t="shared" si="0"/>
        <v>110</v>
      </c>
      <c r="V61" s="182"/>
      <c r="W61" s="182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83"/>
      <c r="AK61" s="183"/>
      <c r="AL61" s="183"/>
      <c r="AM61" s="183"/>
    </row>
    <row r="62" spans="1:39" ht="12" customHeight="1">
      <c r="A62" s="182">
        <v>51</v>
      </c>
      <c r="B62" s="182"/>
      <c r="C62" s="182"/>
      <c r="D62" s="182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8"/>
      <c r="U62" s="182">
        <f t="shared" si="0"/>
        <v>111</v>
      </c>
      <c r="V62" s="182"/>
      <c r="W62" s="182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83"/>
      <c r="AK62" s="183"/>
      <c r="AL62" s="183"/>
      <c r="AM62" s="183"/>
    </row>
    <row r="63" spans="1:39" ht="12" customHeight="1">
      <c r="A63" s="182">
        <v>52</v>
      </c>
      <c r="B63" s="182"/>
      <c r="C63" s="182"/>
      <c r="D63" s="182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8"/>
      <c r="U63" s="182">
        <f t="shared" si="0"/>
        <v>112</v>
      </c>
      <c r="V63" s="182"/>
      <c r="W63" s="182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83"/>
      <c r="AK63" s="183"/>
      <c r="AL63" s="183"/>
      <c r="AM63" s="183"/>
    </row>
    <row r="64" spans="1:39" ht="12" customHeight="1">
      <c r="A64" s="182">
        <v>53</v>
      </c>
      <c r="B64" s="182"/>
      <c r="C64" s="182"/>
      <c r="D64" s="182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8"/>
      <c r="U64" s="182">
        <f t="shared" si="0"/>
        <v>113</v>
      </c>
      <c r="V64" s="182"/>
      <c r="W64" s="182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83"/>
      <c r="AK64" s="183"/>
      <c r="AL64" s="183"/>
      <c r="AM64" s="183"/>
    </row>
    <row r="65" spans="1:39" ht="12" customHeight="1">
      <c r="A65" s="182">
        <v>54</v>
      </c>
      <c r="B65" s="182"/>
      <c r="C65" s="182"/>
      <c r="D65" s="182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8"/>
      <c r="U65" s="182">
        <f t="shared" si="0"/>
        <v>114</v>
      </c>
      <c r="V65" s="182"/>
      <c r="W65" s="182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83"/>
      <c r="AK65" s="183"/>
      <c r="AL65" s="183"/>
      <c r="AM65" s="183"/>
    </row>
    <row r="66" spans="1:39" ht="12" customHeight="1">
      <c r="A66" s="182">
        <v>55</v>
      </c>
      <c r="B66" s="182"/>
      <c r="C66" s="182"/>
      <c r="D66" s="182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8"/>
      <c r="U66" s="182">
        <f t="shared" si="0"/>
        <v>115</v>
      </c>
      <c r="V66" s="182"/>
      <c r="W66" s="182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83"/>
      <c r="AK66" s="183"/>
      <c r="AL66" s="183"/>
      <c r="AM66" s="183"/>
    </row>
    <row r="67" spans="1:39" ht="12" customHeight="1">
      <c r="A67" s="182">
        <v>56</v>
      </c>
      <c r="B67" s="182"/>
      <c r="C67" s="182"/>
      <c r="D67" s="182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8"/>
      <c r="U67" s="182">
        <f t="shared" si="0"/>
        <v>116</v>
      </c>
      <c r="V67" s="182"/>
      <c r="W67" s="182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83"/>
      <c r="AK67" s="183"/>
      <c r="AL67" s="183"/>
      <c r="AM67" s="183"/>
    </row>
    <row r="68" spans="1:39" ht="12" customHeight="1">
      <c r="A68" s="182">
        <v>57</v>
      </c>
      <c r="B68" s="182"/>
      <c r="C68" s="182"/>
      <c r="D68" s="182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8"/>
      <c r="U68" s="182">
        <f t="shared" si="0"/>
        <v>117</v>
      </c>
      <c r="V68" s="182"/>
      <c r="W68" s="182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83"/>
      <c r="AK68" s="183"/>
      <c r="AL68" s="183"/>
      <c r="AM68" s="183"/>
    </row>
    <row r="69" spans="1:39" ht="12" customHeight="1">
      <c r="A69" s="182">
        <v>58</v>
      </c>
      <c r="B69" s="182"/>
      <c r="C69" s="182"/>
      <c r="D69" s="182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8"/>
      <c r="U69" s="182">
        <f t="shared" si="0"/>
        <v>118</v>
      </c>
      <c r="V69" s="182"/>
      <c r="W69" s="182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83"/>
      <c r="AK69" s="183"/>
      <c r="AL69" s="183"/>
      <c r="AM69" s="183"/>
    </row>
    <row r="70" spans="1:39" ht="12" customHeight="1">
      <c r="A70" s="182">
        <v>59</v>
      </c>
      <c r="B70" s="182"/>
      <c r="C70" s="182"/>
      <c r="D70" s="182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8"/>
      <c r="U70" s="182">
        <f t="shared" si="0"/>
        <v>119</v>
      </c>
      <c r="V70" s="182"/>
      <c r="W70" s="182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83"/>
      <c r="AK70" s="183"/>
      <c r="AL70" s="183"/>
      <c r="AM70" s="183"/>
    </row>
    <row r="71" spans="1:39" ht="12" customHeight="1">
      <c r="A71" s="182">
        <v>60</v>
      </c>
      <c r="B71" s="182"/>
      <c r="C71" s="182"/>
      <c r="D71" s="182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8"/>
      <c r="U71" s="182">
        <f t="shared" si="0"/>
        <v>120</v>
      </c>
      <c r="V71" s="182"/>
      <c r="W71" s="182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83"/>
      <c r="AK71" s="183"/>
      <c r="AL71" s="183"/>
      <c r="AM71" s="183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K218"/>
  <sheetViews>
    <sheetView showGridLines="0" view="pageBreakPreview" zoomScale="115" zoomScaleNormal="100" zoomScaleSheetLayoutView="115" workbookViewId="0">
      <pane xSplit="28" ySplit="11" topLeftCell="AC12" activePane="bottomRight" state="frozen"/>
      <selection activeCell="R33" sqref="R33:V34"/>
      <selection pane="topRight" activeCell="R33" sqref="R33:V34"/>
      <selection pane="bottomLeft" activeCell="R33" sqref="R33:V34"/>
      <selection pane="bottomRight" activeCell="K33" sqref="K33:AB34"/>
    </sheetView>
  </sheetViews>
  <sheetFormatPr defaultRowHeight="12.75" outlineLevelRow="3"/>
  <cols>
    <col min="1" max="1" width="1.42578125" style="2" customWidth="1"/>
    <col min="2" max="11" width="3" style="2" customWidth="1"/>
    <col min="12" max="12" width="6.28515625" style="2" customWidth="1"/>
    <col min="13" max="13" width="3" style="2" customWidth="1"/>
    <col min="14" max="14" width="6.28515625" style="2" customWidth="1"/>
    <col min="15" max="15" width="3.85546875" style="2" customWidth="1"/>
    <col min="16" max="16" width="5.7109375" style="2" customWidth="1"/>
    <col min="17" max="17" width="3" style="2" customWidth="1"/>
    <col min="18" max="18" width="7.140625" style="2" customWidth="1"/>
    <col min="19" max="19" width="4" style="2" customWidth="1"/>
    <col min="20" max="20" width="5.5703125" style="2" customWidth="1"/>
    <col min="21" max="21" width="3" style="2" customWidth="1"/>
    <col min="22" max="22" width="7.85546875" style="2" customWidth="1"/>
    <col min="23" max="23" width="4.140625" style="2" customWidth="1"/>
    <col min="24" max="24" width="3" style="2" customWidth="1"/>
    <col min="25" max="25" width="5.140625" style="2" customWidth="1"/>
    <col min="26" max="26" width="4.7109375" style="2" customWidth="1"/>
    <col min="27" max="28" width="3" style="2" customWidth="1"/>
    <col min="29" max="33" width="3" style="62" customWidth="1"/>
    <col min="34" max="34" width="15.85546875" style="62" customWidth="1"/>
    <col min="35" max="35" width="1.28515625" style="2" customWidth="1"/>
    <col min="36" max="16384" width="9.140625" style="2"/>
  </cols>
  <sheetData>
    <row r="1" spans="1:35" ht="61.5" customHeight="1">
      <c r="A1" s="214" t="s">
        <v>19</v>
      </c>
      <c r="B1" s="214"/>
      <c r="C1" s="215"/>
      <c r="D1" s="215"/>
      <c r="E1" s="215"/>
      <c r="F1" s="215"/>
      <c r="G1" s="215"/>
      <c r="H1" s="215"/>
      <c r="I1" s="215"/>
      <c r="J1" s="216"/>
      <c r="K1" s="164" t="s">
        <v>102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223"/>
      <c r="AD1" s="224"/>
      <c r="AE1" s="224"/>
      <c r="AF1" s="224"/>
      <c r="AG1" s="224"/>
      <c r="AH1" s="224"/>
      <c r="AI1" s="225"/>
    </row>
    <row r="2" spans="1:35" ht="15" customHeight="1">
      <c r="A2" s="217"/>
      <c r="B2" s="217"/>
      <c r="C2" s="218"/>
      <c r="D2" s="218"/>
      <c r="E2" s="218"/>
      <c r="F2" s="218"/>
      <c r="G2" s="218"/>
      <c r="H2" s="218"/>
      <c r="I2" s="218"/>
      <c r="J2" s="219"/>
      <c r="K2" s="167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226"/>
      <c r="AD2" s="227"/>
      <c r="AE2" s="227"/>
      <c r="AF2" s="227"/>
      <c r="AG2" s="227"/>
      <c r="AH2" s="227"/>
      <c r="AI2" s="228"/>
    </row>
    <row r="3" spans="1:35" ht="12.75" customHeight="1">
      <c r="A3" s="217"/>
      <c r="B3" s="217"/>
      <c r="C3" s="218"/>
      <c r="D3" s="218"/>
      <c r="E3" s="218"/>
      <c r="F3" s="218"/>
      <c r="G3" s="218"/>
      <c r="H3" s="218"/>
      <c r="I3" s="218"/>
      <c r="J3" s="219"/>
      <c r="K3" s="16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226"/>
      <c r="AD3" s="227"/>
      <c r="AE3" s="227"/>
      <c r="AF3" s="227"/>
      <c r="AG3" s="227"/>
      <c r="AH3" s="227"/>
      <c r="AI3" s="228"/>
    </row>
    <row r="4" spans="1:35" ht="13.5" customHeight="1">
      <c r="A4" s="217"/>
      <c r="B4" s="217"/>
      <c r="C4" s="218"/>
      <c r="D4" s="218"/>
      <c r="E4" s="218"/>
      <c r="F4" s="218"/>
      <c r="G4" s="218"/>
      <c r="H4" s="218"/>
      <c r="I4" s="218"/>
      <c r="J4" s="219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26"/>
      <c r="AD4" s="227"/>
      <c r="AE4" s="227"/>
      <c r="AF4" s="227"/>
      <c r="AG4" s="227"/>
      <c r="AH4" s="227"/>
      <c r="AI4" s="228"/>
    </row>
    <row r="5" spans="1:35" ht="11.25" customHeight="1">
      <c r="A5" s="217"/>
      <c r="B5" s="217"/>
      <c r="C5" s="218"/>
      <c r="D5" s="218"/>
      <c r="E5" s="218"/>
      <c r="F5" s="218"/>
      <c r="G5" s="218"/>
      <c r="H5" s="218"/>
      <c r="I5" s="218"/>
      <c r="J5" s="219"/>
      <c r="K5" s="181" t="str">
        <f>Cover!K5</f>
        <v>WORK BREAKDOWN STRUCTURE</v>
      </c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226"/>
      <c r="AD5" s="227"/>
      <c r="AE5" s="227"/>
      <c r="AF5" s="227"/>
      <c r="AG5" s="227"/>
      <c r="AH5" s="227"/>
      <c r="AI5" s="228"/>
    </row>
    <row r="6" spans="1:35" ht="6.75" customHeight="1">
      <c r="A6" s="220"/>
      <c r="B6" s="220"/>
      <c r="C6" s="221"/>
      <c r="D6" s="221"/>
      <c r="E6" s="221"/>
      <c r="F6" s="221"/>
      <c r="G6" s="221"/>
      <c r="H6" s="221"/>
      <c r="I6" s="221"/>
      <c r="J6" s="222"/>
      <c r="K6" s="7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  <c r="AC6" s="229"/>
      <c r="AD6" s="230"/>
      <c r="AE6" s="230"/>
      <c r="AF6" s="230"/>
      <c r="AG6" s="230"/>
      <c r="AH6" s="230"/>
      <c r="AI6" s="231"/>
    </row>
    <row r="7" spans="1:35" ht="18" customHeight="1">
      <c r="A7" s="232" t="s">
        <v>6</v>
      </c>
      <c r="B7" s="232"/>
      <c r="C7" s="109"/>
      <c r="D7" s="109"/>
      <c r="E7" s="109"/>
      <c r="F7" s="109"/>
      <c r="G7" s="109"/>
      <c r="H7" s="109"/>
      <c r="I7" s="109"/>
      <c r="J7" s="233"/>
      <c r="K7" s="88" t="s">
        <v>7</v>
      </c>
      <c r="L7" s="88"/>
      <c r="M7" s="88" t="s">
        <v>8</v>
      </c>
      <c r="N7" s="88"/>
      <c r="O7" s="88" t="s">
        <v>9</v>
      </c>
      <c r="P7" s="88"/>
      <c r="Q7" s="88" t="s">
        <v>10</v>
      </c>
      <c r="R7" s="88"/>
      <c r="S7" s="88" t="s">
        <v>11</v>
      </c>
      <c r="T7" s="88"/>
      <c r="U7" s="88" t="s">
        <v>12</v>
      </c>
      <c r="V7" s="88"/>
      <c r="W7" s="89" t="s">
        <v>13</v>
      </c>
      <c r="X7" s="89"/>
      <c r="Y7" s="89"/>
      <c r="Z7" s="88" t="s">
        <v>14</v>
      </c>
      <c r="AA7" s="88"/>
      <c r="AB7" s="88"/>
      <c r="AC7" s="234" t="s">
        <v>338</v>
      </c>
      <c r="AD7" s="235"/>
      <c r="AE7" s="235"/>
      <c r="AF7" s="235"/>
      <c r="AG7" s="235"/>
      <c r="AH7" s="235"/>
      <c r="AI7" s="236"/>
    </row>
    <row r="8" spans="1:35" ht="17.25" customHeight="1" thickBot="1">
      <c r="A8" s="237" t="s">
        <v>21</v>
      </c>
      <c r="B8" s="237"/>
      <c r="C8" s="107"/>
      <c r="D8" s="107"/>
      <c r="E8" s="107"/>
      <c r="F8" s="107"/>
      <c r="G8" s="107"/>
      <c r="H8" s="107"/>
      <c r="I8" s="107"/>
      <c r="J8" s="108"/>
      <c r="K8" s="92" t="s">
        <v>22</v>
      </c>
      <c r="L8" s="93"/>
      <c r="M8" s="90" t="s">
        <v>28</v>
      </c>
      <c r="N8" s="91"/>
      <c r="O8" s="92" t="s">
        <v>37</v>
      </c>
      <c r="P8" s="93"/>
      <c r="Q8" s="90" t="s">
        <v>29</v>
      </c>
      <c r="R8" s="91"/>
      <c r="S8" s="92" t="str">
        <f>Cover!S8</f>
        <v>GE</v>
      </c>
      <c r="T8" s="93"/>
      <c r="U8" s="92" t="str">
        <f>Cover!U8</f>
        <v>WB</v>
      </c>
      <c r="V8" s="93"/>
      <c r="W8" s="238" t="str">
        <f>Cover!W8</f>
        <v>0001</v>
      </c>
      <c r="X8" s="239"/>
      <c r="Y8" s="240"/>
      <c r="Z8" s="92" t="str">
        <f>Cover!Z8</f>
        <v>V01</v>
      </c>
      <c r="AA8" s="94"/>
      <c r="AB8" s="93"/>
      <c r="AC8" s="104"/>
      <c r="AD8" s="105"/>
      <c r="AE8" s="105"/>
      <c r="AF8" s="105"/>
      <c r="AG8" s="105"/>
      <c r="AH8" s="105"/>
      <c r="AI8" s="106"/>
    </row>
    <row r="9" spans="1:35" ht="15" customHeight="1" thickBot="1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61"/>
      <c r="AD9" s="61"/>
      <c r="AE9" s="61"/>
      <c r="AF9" s="61"/>
      <c r="AG9" s="61"/>
      <c r="AH9" s="61"/>
      <c r="AI9" s="56"/>
    </row>
    <row r="10" spans="1:35" ht="20.100000000000001" customHeight="1" thickBot="1">
      <c r="A10" s="23"/>
      <c r="B10" s="241" t="s">
        <v>103</v>
      </c>
      <c r="C10" s="242"/>
      <c r="D10" s="242"/>
      <c r="E10" s="242"/>
      <c r="F10" s="242"/>
      <c r="G10" s="242"/>
      <c r="H10" s="242"/>
      <c r="I10" s="242"/>
      <c r="J10" s="242"/>
      <c r="K10" s="243" t="s">
        <v>104</v>
      </c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 t="s">
        <v>105</v>
      </c>
      <c r="AD10" s="244"/>
      <c r="AE10" s="244"/>
      <c r="AF10" s="244"/>
      <c r="AG10" s="244"/>
      <c r="AH10" s="73" t="s">
        <v>106</v>
      </c>
      <c r="AI10" s="57"/>
    </row>
    <row r="11" spans="1:35" ht="21.95" customHeight="1">
      <c r="A11" s="23"/>
      <c r="B11" s="210">
        <v>1</v>
      </c>
      <c r="C11" s="211"/>
      <c r="D11" s="211"/>
      <c r="E11" s="211"/>
      <c r="F11" s="211"/>
      <c r="G11" s="211"/>
      <c r="H11" s="211"/>
      <c r="I11" s="211"/>
      <c r="J11" s="211"/>
      <c r="K11" s="212" t="s">
        <v>107</v>
      </c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3">
        <f>AC12+AC13+AC82+AC113+AC137+AC188+AC216</f>
        <v>0.99999999999999989</v>
      </c>
      <c r="AD11" s="213"/>
      <c r="AE11" s="213"/>
      <c r="AF11" s="213"/>
      <c r="AG11" s="213"/>
      <c r="AH11" s="72">
        <f>AH12+AH13+AH82+AH113+AH137+AH188+AH216</f>
        <v>0.99997500000000006</v>
      </c>
      <c r="AI11" s="57"/>
    </row>
    <row r="12" spans="1:35" ht="21.95" customHeight="1">
      <c r="A12" s="23"/>
      <c r="B12" s="204">
        <v>1.1000000000000001</v>
      </c>
      <c r="C12" s="205"/>
      <c r="D12" s="205"/>
      <c r="E12" s="205"/>
      <c r="F12" s="205"/>
      <c r="G12" s="205"/>
      <c r="H12" s="205"/>
      <c r="I12" s="205"/>
      <c r="J12" s="205"/>
      <c r="K12" s="206" t="s">
        <v>342</v>
      </c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7">
        <f>AH12/AH11</f>
        <v>1.0000250006250155E-2</v>
      </c>
      <c r="AD12" s="207"/>
      <c r="AE12" s="207"/>
      <c r="AF12" s="207"/>
      <c r="AG12" s="207"/>
      <c r="AH12" s="70">
        <v>0.01</v>
      </c>
      <c r="AI12" s="57"/>
    </row>
    <row r="13" spans="1:35" ht="21.95" customHeight="1">
      <c r="A13" s="23"/>
      <c r="B13" s="204">
        <v>1.2</v>
      </c>
      <c r="C13" s="205"/>
      <c r="D13" s="205"/>
      <c r="E13" s="205"/>
      <c r="F13" s="205"/>
      <c r="G13" s="205"/>
      <c r="H13" s="205"/>
      <c r="I13" s="205"/>
      <c r="J13" s="205"/>
      <c r="K13" s="206" t="s">
        <v>108</v>
      </c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7">
        <f>AH13/AH11</f>
        <v>5.0001250031250784E-2</v>
      </c>
      <c r="AD13" s="207"/>
      <c r="AE13" s="207"/>
      <c r="AF13" s="207"/>
      <c r="AG13" s="207"/>
      <c r="AH13" s="70">
        <f>AH14+AH24+AH37+AH42+AH60+AH73</f>
        <v>0.05</v>
      </c>
      <c r="AI13" s="57"/>
    </row>
    <row r="14" spans="1:35" s="60" customFormat="1" ht="21.95" customHeight="1" outlineLevel="1">
      <c r="A14" s="58"/>
      <c r="B14" s="208" t="s">
        <v>47</v>
      </c>
      <c r="C14" s="209"/>
      <c r="D14" s="209"/>
      <c r="E14" s="209"/>
      <c r="F14" s="209"/>
      <c r="G14" s="209"/>
      <c r="H14" s="209"/>
      <c r="I14" s="209"/>
      <c r="J14" s="209"/>
      <c r="K14" s="191" t="s">
        <v>124</v>
      </c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2">
        <f>AH14/AH13</f>
        <v>0.14000000000000001</v>
      </c>
      <c r="AD14" s="192"/>
      <c r="AE14" s="192"/>
      <c r="AF14" s="192"/>
      <c r="AG14" s="192"/>
      <c r="AH14" s="67">
        <f>AH15+AH22</f>
        <v>7.000000000000001E-3</v>
      </c>
      <c r="AI14" s="59"/>
    </row>
    <row r="15" spans="1:35" s="60" customFormat="1" ht="21.95" customHeight="1" outlineLevel="2">
      <c r="A15" s="58"/>
      <c r="B15" s="197" t="s">
        <v>125</v>
      </c>
      <c r="C15" s="198"/>
      <c r="D15" s="198"/>
      <c r="E15" s="198"/>
      <c r="F15" s="198"/>
      <c r="G15" s="198"/>
      <c r="H15" s="198"/>
      <c r="I15" s="198"/>
      <c r="J15" s="198"/>
      <c r="K15" s="199" t="s">
        <v>40</v>
      </c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200">
        <f>AH15/AH14</f>
        <v>0.74285714285714288</v>
      </c>
      <c r="AD15" s="200"/>
      <c r="AE15" s="200"/>
      <c r="AF15" s="200"/>
      <c r="AG15" s="200"/>
      <c r="AH15" s="69">
        <f>SUM(AH16:AH21)</f>
        <v>5.2000000000000006E-3</v>
      </c>
      <c r="AI15" s="59"/>
    </row>
    <row r="16" spans="1:35" s="60" customFormat="1" ht="21.95" customHeight="1" outlineLevel="3">
      <c r="A16" s="58"/>
      <c r="B16" s="193" t="s">
        <v>128</v>
      </c>
      <c r="C16" s="194"/>
      <c r="D16" s="194"/>
      <c r="E16" s="194"/>
      <c r="F16" s="194"/>
      <c r="G16" s="194"/>
      <c r="H16" s="194"/>
      <c r="I16" s="194"/>
      <c r="J16" s="194"/>
      <c r="K16" s="195" t="s">
        <v>38</v>
      </c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6">
        <f>AH16/$AH$15</f>
        <v>0.19230769230769229</v>
      </c>
      <c r="AD16" s="196"/>
      <c r="AE16" s="196"/>
      <c r="AF16" s="196"/>
      <c r="AG16" s="196"/>
      <c r="AH16" s="68">
        <v>1E-3</v>
      </c>
      <c r="AI16" s="59"/>
    </row>
    <row r="17" spans="1:35" s="60" customFormat="1" ht="21.95" customHeight="1" outlineLevel="3">
      <c r="A17" s="58"/>
      <c r="B17" s="193" t="s">
        <v>129</v>
      </c>
      <c r="C17" s="194"/>
      <c r="D17" s="194"/>
      <c r="E17" s="194"/>
      <c r="F17" s="194"/>
      <c r="G17" s="194"/>
      <c r="H17" s="194"/>
      <c r="I17" s="194"/>
      <c r="J17" s="194"/>
      <c r="K17" s="195" t="s">
        <v>41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6">
        <f t="shared" ref="AC17:AC21" si="0">AH17/$AH$15</f>
        <v>0.19230769230769229</v>
      </c>
      <c r="AD17" s="196"/>
      <c r="AE17" s="196"/>
      <c r="AF17" s="196"/>
      <c r="AG17" s="196"/>
      <c r="AH17" s="68">
        <v>1E-3</v>
      </c>
      <c r="AI17" s="59"/>
    </row>
    <row r="18" spans="1:35" s="60" customFormat="1" ht="21.95" customHeight="1" outlineLevel="3">
      <c r="A18" s="58"/>
      <c r="B18" s="193" t="s">
        <v>130</v>
      </c>
      <c r="C18" s="194"/>
      <c r="D18" s="194"/>
      <c r="E18" s="194"/>
      <c r="F18" s="194"/>
      <c r="G18" s="194"/>
      <c r="H18" s="194"/>
      <c r="I18" s="194"/>
      <c r="J18" s="194"/>
      <c r="K18" s="195" t="s">
        <v>42</v>
      </c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6">
        <f t="shared" si="0"/>
        <v>0.15384615384615383</v>
      </c>
      <c r="AD18" s="196"/>
      <c r="AE18" s="196"/>
      <c r="AF18" s="196"/>
      <c r="AG18" s="196"/>
      <c r="AH18" s="68">
        <v>8.0000000000000004E-4</v>
      </c>
      <c r="AI18" s="59"/>
    </row>
    <row r="19" spans="1:35" s="60" customFormat="1" ht="21.95" customHeight="1" outlineLevel="3">
      <c r="A19" s="58"/>
      <c r="B19" s="193" t="s">
        <v>131</v>
      </c>
      <c r="C19" s="194"/>
      <c r="D19" s="194"/>
      <c r="E19" s="194"/>
      <c r="F19" s="194"/>
      <c r="G19" s="194"/>
      <c r="H19" s="194"/>
      <c r="I19" s="194"/>
      <c r="J19" s="194"/>
      <c r="K19" s="195" t="s">
        <v>43</v>
      </c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6">
        <f t="shared" si="0"/>
        <v>0.15384615384615383</v>
      </c>
      <c r="AD19" s="196"/>
      <c r="AE19" s="196"/>
      <c r="AF19" s="196"/>
      <c r="AG19" s="196"/>
      <c r="AH19" s="68">
        <v>8.0000000000000004E-4</v>
      </c>
      <c r="AI19" s="59"/>
    </row>
    <row r="20" spans="1:35" s="60" customFormat="1" ht="21.95" customHeight="1" outlineLevel="3">
      <c r="A20" s="58"/>
      <c r="B20" s="193" t="s">
        <v>132</v>
      </c>
      <c r="C20" s="194"/>
      <c r="D20" s="194"/>
      <c r="E20" s="194"/>
      <c r="F20" s="194"/>
      <c r="G20" s="194"/>
      <c r="H20" s="194"/>
      <c r="I20" s="194"/>
      <c r="J20" s="194"/>
      <c r="K20" s="195" t="s">
        <v>44</v>
      </c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6">
        <f t="shared" si="0"/>
        <v>0.15384615384615383</v>
      </c>
      <c r="AD20" s="196"/>
      <c r="AE20" s="196"/>
      <c r="AF20" s="196"/>
      <c r="AG20" s="196"/>
      <c r="AH20" s="68">
        <v>8.0000000000000004E-4</v>
      </c>
      <c r="AI20" s="59"/>
    </row>
    <row r="21" spans="1:35" s="60" customFormat="1" ht="21.95" customHeight="1" outlineLevel="3">
      <c r="A21" s="58"/>
      <c r="B21" s="193" t="s">
        <v>133</v>
      </c>
      <c r="C21" s="194"/>
      <c r="D21" s="194"/>
      <c r="E21" s="194"/>
      <c r="F21" s="194"/>
      <c r="G21" s="194"/>
      <c r="H21" s="194"/>
      <c r="I21" s="194"/>
      <c r="J21" s="194"/>
      <c r="K21" s="195" t="s">
        <v>45</v>
      </c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>
        <f t="shared" si="0"/>
        <v>0.15384615384615383</v>
      </c>
      <c r="AD21" s="196"/>
      <c r="AE21" s="196"/>
      <c r="AF21" s="196"/>
      <c r="AG21" s="196"/>
      <c r="AH21" s="68">
        <v>8.0000000000000004E-4</v>
      </c>
      <c r="AI21" s="59"/>
    </row>
    <row r="22" spans="1:35" s="60" customFormat="1" ht="21.95" customHeight="1" outlineLevel="2">
      <c r="A22" s="58"/>
      <c r="B22" s="197" t="s">
        <v>126</v>
      </c>
      <c r="C22" s="198"/>
      <c r="D22" s="198"/>
      <c r="E22" s="198"/>
      <c r="F22" s="198"/>
      <c r="G22" s="198"/>
      <c r="H22" s="198"/>
      <c r="I22" s="198"/>
      <c r="J22" s="198"/>
      <c r="K22" s="199" t="s">
        <v>46</v>
      </c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200">
        <f>AH22/AH14</f>
        <v>0.25714285714285712</v>
      </c>
      <c r="AD22" s="200"/>
      <c r="AE22" s="200"/>
      <c r="AF22" s="200"/>
      <c r="AG22" s="200"/>
      <c r="AH22" s="69">
        <f>AH23</f>
        <v>1.8E-3</v>
      </c>
      <c r="AI22" s="59"/>
    </row>
    <row r="23" spans="1:35" s="60" customFormat="1" ht="21.95" customHeight="1" outlineLevel="3">
      <c r="A23" s="58"/>
      <c r="B23" s="193" t="s">
        <v>127</v>
      </c>
      <c r="C23" s="194"/>
      <c r="D23" s="194"/>
      <c r="E23" s="194"/>
      <c r="F23" s="194"/>
      <c r="G23" s="194"/>
      <c r="H23" s="194"/>
      <c r="I23" s="194"/>
      <c r="J23" s="194"/>
      <c r="K23" s="195" t="s">
        <v>48</v>
      </c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6">
        <f>AH23/AH22</f>
        <v>1</v>
      </c>
      <c r="AD23" s="196"/>
      <c r="AE23" s="196"/>
      <c r="AF23" s="196"/>
      <c r="AG23" s="196"/>
      <c r="AH23" s="68">
        <v>1.8E-3</v>
      </c>
      <c r="AI23" s="59"/>
    </row>
    <row r="24" spans="1:35" s="60" customFormat="1" ht="21.95" customHeight="1" outlineLevel="1">
      <c r="A24" s="58"/>
      <c r="B24" s="208" t="s">
        <v>109</v>
      </c>
      <c r="C24" s="209"/>
      <c r="D24" s="209"/>
      <c r="E24" s="209"/>
      <c r="F24" s="209"/>
      <c r="G24" s="209"/>
      <c r="H24" s="209"/>
      <c r="I24" s="209"/>
      <c r="J24" s="209"/>
      <c r="K24" s="191" t="s">
        <v>49</v>
      </c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2">
        <f>AH24/AH13</f>
        <v>0.21399999999999997</v>
      </c>
      <c r="AD24" s="192"/>
      <c r="AE24" s="192"/>
      <c r="AF24" s="192"/>
      <c r="AG24" s="192"/>
      <c r="AH24" s="67">
        <f>AH25+AH35</f>
        <v>1.0699999999999999E-2</v>
      </c>
      <c r="AI24" s="59"/>
    </row>
    <row r="25" spans="1:35" s="60" customFormat="1" ht="21.95" customHeight="1" outlineLevel="2">
      <c r="A25" s="58"/>
      <c r="B25" s="197" t="s">
        <v>134</v>
      </c>
      <c r="C25" s="198"/>
      <c r="D25" s="198"/>
      <c r="E25" s="198"/>
      <c r="F25" s="198"/>
      <c r="G25" s="198"/>
      <c r="H25" s="198"/>
      <c r="I25" s="198"/>
      <c r="J25" s="198"/>
      <c r="K25" s="199" t="s">
        <v>50</v>
      </c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200">
        <f>AH25/AH24</f>
        <v>0.81308411214953269</v>
      </c>
      <c r="AD25" s="200"/>
      <c r="AE25" s="200"/>
      <c r="AF25" s="200"/>
      <c r="AG25" s="200"/>
      <c r="AH25" s="69">
        <f>SUM(AH26:AH34)</f>
        <v>8.6999999999999994E-3</v>
      </c>
      <c r="AI25" s="59"/>
    </row>
    <row r="26" spans="1:35" s="60" customFormat="1" ht="21.95" customHeight="1" outlineLevel="3">
      <c r="A26" s="58"/>
      <c r="B26" s="193" t="s">
        <v>136</v>
      </c>
      <c r="C26" s="194"/>
      <c r="D26" s="194"/>
      <c r="E26" s="194"/>
      <c r="F26" s="194"/>
      <c r="G26" s="194"/>
      <c r="H26" s="194"/>
      <c r="I26" s="194"/>
      <c r="J26" s="194"/>
      <c r="K26" s="195" t="s">
        <v>51</v>
      </c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6">
        <f>AH26/$AH$25</f>
        <v>0.17241379310344829</v>
      </c>
      <c r="AD26" s="196"/>
      <c r="AE26" s="196"/>
      <c r="AF26" s="196"/>
      <c r="AG26" s="196"/>
      <c r="AH26" s="68">
        <v>1.5E-3</v>
      </c>
      <c r="AI26" s="59"/>
    </row>
    <row r="27" spans="1:35" s="60" customFormat="1" ht="21.95" customHeight="1" outlineLevel="3">
      <c r="A27" s="58"/>
      <c r="B27" s="193" t="s">
        <v>137</v>
      </c>
      <c r="C27" s="194"/>
      <c r="D27" s="194"/>
      <c r="E27" s="194"/>
      <c r="F27" s="194"/>
      <c r="G27" s="194"/>
      <c r="H27" s="194"/>
      <c r="I27" s="194"/>
      <c r="J27" s="194"/>
      <c r="K27" s="195" t="s">
        <v>52</v>
      </c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6">
        <f t="shared" ref="AC27:AC34" si="1">AH27/$AH$25</f>
        <v>0.10344827586206896</v>
      </c>
      <c r="AD27" s="196"/>
      <c r="AE27" s="196"/>
      <c r="AF27" s="196"/>
      <c r="AG27" s="196"/>
      <c r="AH27" s="68">
        <v>8.9999999999999998E-4</v>
      </c>
      <c r="AI27" s="59"/>
    </row>
    <row r="28" spans="1:35" s="60" customFormat="1" ht="21.95" customHeight="1" outlineLevel="3">
      <c r="A28" s="58"/>
      <c r="B28" s="193" t="s">
        <v>138</v>
      </c>
      <c r="C28" s="194"/>
      <c r="D28" s="194"/>
      <c r="E28" s="194"/>
      <c r="F28" s="194"/>
      <c r="G28" s="194"/>
      <c r="H28" s="194"/>
      <c r="I28" s="194"/>
      <c r="J28" s="194"/>
      <c r="K28" s="195" t="s">
        <v>53</v>
      </c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6">
        <f t="shared" si="1"/>
        <v>0.10344827586206896</v>
      </c>
      <c r="AD28" s="196"/>
      <c r="AE28" s="196"/>
      <c r="AF28" s="196"/>
      <c r="AG28" s="196"/>
      <c r="AH28" s="68">
        <v>8.9999999999999998E-4</v>
      </c>
      <c r="AI28" s="59"/>
    </row>
    <row r="29" spans="1:35" s="60" customFormat="1" ht="21.95" customHeight="1" outlineLevel="3">
      <c r="A29" s="58"/>
      <c r="B29" s="193" t="s">
        <v>139</v>
      </c>
      <c r="C29" s="194"/>
      <c r="D29" s="194"/>
      <c r="E29" s="194"/>
      <c r="F29" s="194"/>
      <c r="G29" s="194"/>
      <c r="H29" s="194"/>
      <c r="I29" s="194"/>
      <c r="J29" s="194"/>
      <c r="K29" s="195" t="s">
        <v>54</v>
      </c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6">
        <f t="shared" si="1"/>
        <v>0.10344827586206896</v>
      </c>
      <c r="AD29" s="196"/>
      <c r="AE29" s="196"/>
      <c r="AF29" s="196"/>
      <c r="AG29" s="196"/>
      <c r="AH29" s="68">
        <v>8.9999999999999998E-4</v>
      </c>
      <c r="AI29" s="59"/>
    </row>
    <row r="30" spans="1:35" s="60" customFormat="1" ht="21.95" customHeight="1" outlineLevel="3">
      <c r="A30" s="58"/>
      <c r="B30" s="193" t="s">
        <v>140</v>
      </c>
      <c r="C30" s="194"/>
      <c r="D30" s="194"/>
      <c r="E30" s="194"/>
      <c r="F30" s="194"/>
      <c r="G30" s="194"/>
      <c r="H30" s="194"/>
      <c r="I30" s="194"/>
      <c r="J30" s="194"/>
      <c r="K30" s="195" t="s">
        <v>55</v>
      </c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6">
        <f t="shared" si="1"/>
        <v>0.10344827586206896</v>
      </c>
      <c r="AD30" s="196"/>
      <c r="AE30" s="196"/>
      <c r="AF30" s="196"/>
      <c r="AG30" s="196"/>
      <c r="AH30" s="68">
        <v>8.9999999999999998E-4</v>
      </c>
      <c r="AI30" s="59"/>
    </row>
    <row r="31" spans="1:35" s="60" customFormat="1" ht="21.95" customHeight="1" outlineLevel="3">
      <c r="A31" s="58"/>
      <c r="B31" s="193" t="s">
        <v>141</v>
      </c>
      <c r="C31" s="194"/>
      <c r="D31" s="194"/>
      <c r="E31" s="194"/>
      <c r="F31" s="194"/>
      <c r="G31" s="194"/>
      <c r="H31" s="194"/>
      <c r="I31" s="194"/>
      <c r="J31" s="194"/>
      <c r="K31" s="195" t="s">
        <v>56</v>
      </c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6">
        <f t="shared" si="1"/>
        <v>0.10344827586206896</v>
      </c>
      <c r="AD31" s="196"/>
      <c r="AE31" s="196"/>
      <c r="AF31" s="196"/>
      <c r="AG31" s="196"/>
      <c r="AH31" s="68">
        <v>8.9999999999999998E-4</v>
      </c>
      <c r="AI31" s="59"/>
    </row>
    <row r="32" spans="1:35" s="60" customFormat="1" ht="21.95" customHeight="1" outlineLevel="3">
      <c r="A32" s="58"/>
      <c r="B32" s="193" t="s">
        <v>142</v>
      </c>
      <c r="C32" s="194"/>
      <c r="D32" s="194"/>
      <c r="E32" s="194"/>
      <c r="F32" s="194"/>
      <c r="G32" s="194"/>
      <c r="H32" s="194"/>
      <c r="I32" s="194"/>
      <c r="J32" s="194"/>
      <c r="K32" s="195" t="s">
        <v>57</v>
      </c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6">
        <f t="shared" si="1"/>
        <v>0.10344827586206896</v>
      </c>
      <c r="AD32" s="196"/>
      <c r="AE32" s="196"/>
      <c r="AF32" s="196"/>
      <c r="AG32" s="196"/>
      <c r="AH32" s="68">
        <v>8.9999999999999998E-4</v>
      </c>
      <c r="AI32" s="59"/>
    </row>
    <row r="33" spans="1:35" s="60" customFormat="1" ht="21.95" customHeight="1" outlineLevel="3">
      <c r="A33" s="58"/>
      <c r="B33" s="193" t="s">
        <v>143</v>
      </c>
      <c r="C33" s="194"/>
      <c r="D33" s="194"/>
      <c r="E33" s="194"/>
      <c r="F33" s="194"/>
      <c r="G33" s="194"/>
      <c r="H33" s="194"/>
      <c r="I33" s="194"/>
      <c r="J33" s="194"/>
      <c r="K33" s="195" t="s">
        <v>58</v>
      </c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6">
        <f t="shared" si="1"/>
        <v>0.10344827586206896</v>
      </c>
      <c r="AD33" s="196"/>
      <c r="AE33" s="196"/>
      <c r="AF33" s="196"/>
      <c r="AG33" s="196"/>
      <c r="AH33" s="68">
        <v>8.9999999999999998E-4</v>
      </c>
      <c r="AI33" s="59"/>
    </row>
    <row r="34" spans="1:35" s="60" customFormat="1" ht="21.95" customHeight="1" outlineLevel="3">
      <c r="A34" s="58"/>
      <c r="B34" s="193" t="s">
        <v>144</v>
      </c>
      <c r="C34" s="194"/>
      <c r="D34" s="194"/>
      <c r="E34" s="194"/>
      <c r="F34" s="194"/>
      <c r="G34" s="194"/>
      <c r="H34" s="194"/>
      <c r="I34" s="194"/>
      <c r="J34" s="194"/>
      <c r="K34" s="195" t="s">
        <v>59</v>
      </c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6">
        <f t="shared" si="1"/>
        <v>0.10344827586206896</v>
      </c>
      <c r="AD34" s="196"/>
      <c r="AE34" s="196"/>
      <c r="AF34" s="196"/>
      <c r="AG34" s="196"/>
      <c r="AH34" s="68">
        <v>8.9999999999999998E-4</v>
      </c>
      <c r="AI34" s="59"/>
    </row>
    <row r="35" spans="1:35" s="60" customFormat="1" ht="21.95" customHeight="1" outlineLevel="2">
      <c r="A35" s="58"/>
      <c r="B35" s="197" t="s">
        <v>135</v>
      </c>
      <c r="C35" s="198"/>
      <c r="D35" s="198"/>
      <c r="E35" s="198"/>
      <c r="F35" s="198"/>
      <c r="G35" s="198"/>
      <c r="H35" s="198"/>
      <c r="I35" s="198"/>
      <c r="J35" s="198"/>
      <c r="K35" s="199" t="s">
        <v>60</v>
      </c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200">
        <f>AH35/AH24</f>
        <v>0.18691588785046731</v>
      </c>
      <c r="AD35" s="200"/>
      <c r="AE35" s="200"/>
      <c r="AF35" s="200"/>
      <c r="AG35" s="200"/>
      <c r="AH35" s="69">
        <f>AH36</f>
        <v>2E-3</v>
      </c>
      <c r="AI35" s="59"/>
    </row>
    <row r="36" spans="1:35" s="60" customFormat="1" ht="21.95" customHeight="1" outlineLevel="3">
      <c r="A36" s="58"/>
      <c r="B36" s="193" t="s">
        <v>145</v>
      </c>
      <c r="C36" s="194"/>
      <c r="D36" s="194"/>
      <c r="E36" s="194"/>
      <c r="F36" s="194"/>
      <c r="G36" s="194"/>
      <c r="H36" s="194"/>
      <c r="I36" s="194"/>
      <c r="J36" s="194"/>
      <c r="K36" s="195" t="s">
        <v>61</v>
      </c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6">
        <f>AH36/AH35</f>
        <v>1</v>
      </c>
      <c r="AD36" s="196"/>
      <c r="AE36" s="196"/>
      <c r="AF36" s="196"/>
      <c r="AG36" s="196"/>
      <c r="AH36" s="68">
        <v>2E-3</v>
      </c>
      <c r="AI36" s="59"/>
    </row>
    <row r="37" spans="1:35" s="60" customFormat="1" ht="21.95" customHeight="1" outlineLevel="1">
      <c r="A37" s="58"/>
      <c r="B37" s="208" t="s">
        <v>110</v>
      </c>
      <c r="C37" s="209"/>
      <c r="D37" s="209"/>
      <c r="E37" s="209"/>
      <c r="F37" s="209"/>
      <c r="G37" s="209"/>
      <c r="H37" s="209"/>
      <c r="I37" s="209"/>
      <c r="J37" s="209"/>
      <c r="K37" s="191" t="s">
        <v>62</v>
      </c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2">
        <f>AH37/AH13</f>
        <v>4.5999999999999999E-2</v>
      </c>
      <c r="AD37" s="192"/>
      <c r="AE37" s="192"/>
      <c r="AF37" s="192"/>
      <c r="AG37" s="192"/>
      <c r="AH37" s="67">
        <f>AH38+AH40</f>
        <v>2.3E-3</v>
      </c>
      <c r="AI37" s="59"/>
    </row>
    <row r="38" spans="1:35" s="60" customFormat="1" ht="21.95" customHeight="1" outlineLevel="2">
      <c r="A38" s="58"/>
      <c r="B38" s="197" t="s">
        <v>146</v>
      </c>
      <c r="C38" s="198"/>
      <c r="D38" s="198"/>
      <c r="E38" s="198"/>
      <c r="F38" s="198"/>
      <c r="G38" s="198"/>
      <c r="H38" s="198"/>
      <c r="I38" s="198"/>
      <c r="J38" s="198"/>
      <c r="K38" s="199" t="s">
        <v>63</v>
      </c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200">
        <f>AH38/AH37</f>
        <v>0.34782608695652178</v>
      </c>
      <c r="AD38" s="200"/>
      <c r="AE38" s="200"/>
      <c r="AF38" s="200"/>
      <c r="AG38" s="200"/>
      <c r="AH38" s="69">
        <f>AH39</f>
        <v>8.0000000000000004E-4</v>
      </c>
      <c r="AI38" s="59"/>
    </row>
    <row r="39" spans="1:35" s="60" customFormat="1" ht="21.95" customHeight="1" outlineLevel="3">
      <c r="A39" s="58"/>
      <c r="B39" s="193" t="s">
        <v>147</v>
      </c>
      <c r="C39" s="194"/>
      <c r="D39" s="194"/>
      <c r="E39" s="194"/>
      <c r="F39" s="194"/>
      <c r="G39" s="194"/>
      <c r="H39" s="194"/>
      <c r="I39" s="194"/>
      <c r="J39" s="194"/>
      <c r="K39" s="195" t="s">
        <v>64</v>
      </c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6">
        <f>AH39/AH38</f>
        <v>1</v>
      </c>
      <c r="AD39" s="196"/>
      <c r="AE39" s="196"/>
      <c r="AF39" s="196"/>
      <c r="AG39" s="196"/>
      <c r="AH39" s="68">
        <v>8.0000000000000004E-4</v>
      </c>
      <c r="AI39" s="59"/>
    </row>
    <row r="40" spans="1:35" s="60" customFormat="1" ht="21.95" customHeight="1" outlineLevel="2">
      <c r="A40" s="58"/>
      <c r="B40" s="197" t="s">
        <v>148</v>
      </c>
      <c r="C40" s="198"/>
      <c r="D40" s="198"/>
      <c r="E40" s="198"/>
      <c r="F40" s="198"/>
      <c r="G40" s="198"/>
      <c r="H40" s="198"/>
      <c r="I40" s="198"/>
      <c r="J40" s="198"/>
      <c r="K40" s="199" t="s">
        <v>46</v>
      </c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200">
        <f>AH40/AH37</f>
        <v>0.65217391304347827</v>
      </c>
      <c r="AD40" s="200"/>
      <c r="AE40" s="200"/>
      <c r="AF40" s="200"/>
      <c r="AG40" s="200"/>
      <c r="AH40" s="69">
        <f>AH41</f>
        <v>1.5E-3</v>
      </c>
      <c r="AI40" s="59"/>
    </row>
    <row r="41" spans="1:35" s="60" customFormat="1" ht="21.95" customHeight="1" outlineLevel="3">
      <c r="A41" s="58"/>
      <c r="B41" s="193" t="s">
        <v>149</v>
      </c>
      <c r="C41" s="194"/>
      <c r="D41" s="194"/>
      <c r="E41" s="194"/>
      <c r="F41" s="194"/>
      <c r="G41" s="194"/>
      <c r="H41" s="194"/>
      <c r="I41" s="194"/>
      <c r="J41" s="194"/>
      <c r="K41" s="195" t="s">
        <v>114</v>
      </c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6">
        <f>AH41/AH40</f>
        <v>1</v>
      </c>
      <c r="AD41" s="196"/>
      <c r="AE41" s="196"/>
      <c r="AF41" s="196"/>
      <c r="AG41" s="196"/>
      <c r="AH41" s="68">
        <v>1.5E-3</v>
      </c>
      <c r="AI41" s="59"/>
    </row>
    <row r="42" spans="1:35" s="60" customFormat="1" ht="21.95" customHeight="1" outlineLevel="1">
      <c r="A42" s="58"/>
      <c r="B42" s="208" t="s">
        <v>111</v>
      </c>
      <c r="C42" s="209"/>
      <c r="D42" s="209"/>
      <c r="E42" s="209"/>
      <c r="F42" s="209"/>
      <c r="G42" s="209"/>
      <c r="H42" s="209"/>
      <c r="I42" s="209"/>
      <c r="J42" s="209"/>
      <c r="K42" s="191" t="s">
        <v>65</v>
      </c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2">
        <f>AH42/AH13</f>
        <v>0.3580000000000001</v>
      </c>
      <c r="AD42" s="192"/>
      <c r="AE42" s="192"/>
      <c r="AF42" s="192"/>
      <c r="AG42" s="192"/>
      <c r="AH42" s="67">
        <f>AH43+AH48</f>
        <v>1.7900000000000006E-2</v>
      </c>
      <c r="AI42" s="59"/>
    </row>
    <row r="43" spans="1:35" s="60" customFormat="1" ht="21.95" customHeight="1" outlineLevel="2">
      <c r="A43" s="58"/>
      <c r="B43" s="197" t="s">
        <v>150</v>
      </c>
      <c r="C43" s="198"/>
      <c r="D43" s="198"/>
      <c r="E43" s="198"/>
      <c r="F43" s="198"/>
      <c r="G43" s="198"/>
      <c r="H43" s="198"/>
      <c r="I43" s="198"/>
      <c r="J43" s="198"/>
      <c r="K43" s="199" t="s">
        <v>66</v>
      </c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200">
        <f>AH43/AH42</f>
        <v>0.27932960893854747</v>
      </c>
      <c r="AD43" s="200"/>
      <c r="AE43" s="200"/>
      <c r="AF43" s="200"/>
      <c r="AG43" s="200"/>
      <c r="AH43" s="69">
        <f>SUM(AH44:AH47)</f>
        <v>5.000000000000001E-3</v>
      </c>
      <c r="AI43" s="59"/>
    </row>
    <row r="44" spans="1:35" s="60" customFormat="1" ht="21.95" customHeight="1" outlineLevel="3">
      <c r="A44" s="58"/>
      <c r="B44" s="193" t="s">
        <v>151</v>
      </c>
      <c r="C44" s="194"/>
      <c r="D44" s="194"/>
      <c r="E44" s="194"/>
      <c r="F44" s="194"/>
      <c r="G44" s="194"/>
      <c r="H44" s="194"/>
      <c r="I44" s="194"/>
      <c r="J44" s="194"/>
      <c r="K44" s="195" t="s">
        <v>67</v>
      </c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6">
        <f>AH44/$AH$43</f>
        <v>0.29999999999999993</v>
      </c>
      <c r="AD44" s="196"/>
      <c r="AE44" s="196"/>
      <c r="AF44" s="196"/>
      <c r="AG44" s="196"/>
      <c r="AH44" s="68">
        <v>1.5E-3</v>
      </c>
      <c r="AI44" s="59"/>
    </row>
    <row r="45" spans="1:35" s="60" customFormat="1" ht="21.95" customHeight="1" outlineLevel="3">
      <c r="A45" s="58"/>
      <c r="B45" s="193" t="s">
        <v>152</v>
      </c>
      <c r="C45" s="194"/>
      <c r="D45" s="194"/>
      <c r="E45" s="194"/>
      <c r="F45" s="194"/>
      <c r="G45" s="194"/>
      <c r="H45" s="194"/>
      <c r="I45" s="194"/>
      <c r="J45" s="194"/>
      <c r="K45" s="195" t="s">
        <v>68</v>
      </c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6">
        <f t="shared" ref="AC45:AC47" si="2">AH45/$AH$43</f>
        <v>0.29999999999999993</v>
      </c>
      <c r="AD45" s="196"/>
      <c r="AE45" s="196"/>
      <c r="AF45" s="196"/>
      <c r="AG45" s="196"/>
      <c r="AH45" s="68">
        <v>1.5E-3</v>
      </c>
      <c r="AI45" s="59"/>
    </row>
    <row r="46" spans="1:35" s="60" customFormat="1" ht="21.95" customHeight="1" outlineLevel="3">
      <c r="A46" s="58"/>
      <c r="B46" s="193" t="s">
        <v>153</v>
      </c>
      <c r="C46" s="194"/>
      <c r="D46" s="194"/>
      <c r="E46" s="194"/>
      <c r="F46" s="194"/>
      <c r="G46" s="194"/>
      <c r="H46" s="194"/>
      <c r="I46" s="194"/>
      <c r="J46" s="194"/>
      <c r="K46" s="195" t="s">
        <v>69</v>
      </c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6">
        <f t="shared" si="2"/>
        <v>0.29999999999999993</v>
      </c>
      <c r="AD46" s="196"/>
      <c r="AE46" s="196"/>
      <c r="AF46" s="196"/>
      <c r="AG46" s="196"/>
      <c r="AH46" s="68">
        <v>1.5E-3</v>
      </c>
      <c r="AI46" s="59"/>
    </row>
    <row r="47" spans="1:35" s="60" customFormat="1" ht="21.95" customHeight="1" outlineLevel="3">
      <c r="A47" s="58"/>
      <c r="B47" s="193" t="s">
        <v>154</v>
      </c>
      <c r="C47" s="194"/>
      <c r="D47" s="194"/>
      <c r="E47" s="194"/>
      <c r="F47" s="194"/>
      <c r="G47" s="194"/>
      <c r="H47" s="194"/>
      <c r="I47" s="194"/>
      <c r="J47" s="194"/>
      <c r="K47" s="195" t="s">
        <v>70</v>
      </c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6">
        <f t="shared" si="2"/>
        <v>9.9999999999999978E-2</v>
      </c>
      <c r="AD47" s="196"/>
      <c r="AE47" s="196"/>
      <c r="AF47" s="196"/>
      <c r="AG47" s="196"/>
      <c r="AH47" s="68">
        <v>5.0000000000000001E-4</v>
      </c>
      <c r="AI47" s="59"/>
    </row>
    <row r="48" spans="1:35" s="60" customFormat="1" ht="21.95" customHeight="1" outlineLevel="2">
      <c r="A48" s="58"/>
      <c r="B48" s="197" t="s">
        <v>155</v>
      </c>
      <c r="C48" s="198"/>
      <c r="D48" s="198"/>
      <c r="E48" s="198"/>
      <c r="F48" s="198"/>
      <c r="G48" s="198"/>
      <c r="H48" s="198"/>
      <c r="I48" s="198"/>
      <c r="J48" s="198"/>
      <c r="K48" s="199" t="s">
        <v>46</v>
      </c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200">
        <f>AH48/AH42</f>
        <v>0.72067039106145248</v>
      </c>
      <c r="AD48" s="200"/>
      <c r="AE48" s="200"/>
      <c r="AF48" s="200"/>
      <c r="AG48" s="200"/>
      <c r="AH48" s="69">
        <f>SUM(AH49:AH59)</f>
        <v>1.2900000000000003E-2</v>
      </c>
      <c r="AI48" s="59"/>
    </row>
    <row r="49" spans="1:35" s="60" customFormat="1" ht="21.95" customHeight="1" outlineLevel="3">
      <c r="A49" s="58"/>
      <c r="B49" s="193" t="s">
        <v>162</v>
      </c>
      <c r="C49" s="194"/>
      <c r="D49" s="194"/>
      <c r="E49" s="194"/>
      <c r="F49" s="194"/>
      <c r="G49" s="194"/>
      <c r="H49" s="194"/>
      <c r="I49" s="194"/>
      <c r="J49" s="194"/>
      <c r="K49" s="195" t="s">
        <v>71</v>
      </c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6">
        <f>AH49/$AH$48</f>
        <v>0.11627906976744183</v>
      </c>
      <c r="AD49" s="196"/>
      <c r="AE49" s="196"/>
      <c r="AF49" s="196"/>
      <c r="AG49" s="196"/>
      <c r="AH49" s="68">
        <v>1.5E-3</v>
      </c>
      <c r="AI49" s="59"/>
    </row>
    <row r="50" spans="1:35" s="60" customFormat="1" ht="21.95" customHeight="1" outlineLevel="3">
      <c r="A50" s="58"/>
      <c r="B50" s="193" t="s">
        <v>163</v>
      </c>
      <c r="C50" s="194"/>
      <c r="D50" s="194"/>
      <c r="E50" s="194"/>
      <c r="F50" s="194"/>
      <c r="G50" s="194"/>
      <c r="H50" s="194"/>
      <c r="I50" s="194"/>
      <c r="J50" s="194"/>
      <c r="K50" s="195" t="s">
        <v>72</v>
      </c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6">
        <f t="shared" ref="AC50:AC59" si="3">AH50/$AH$48</f>
        <v>0.11627906976744183</v>
      </c>
      <c r="AD50" s="196"/>
      <c r="AE50" s="196"/>
      <c r="AF50" s="196"/>
      <c r="AG50" s="196"/>
      <c r="AH50" s="68">
        <v>1.5E-3</v>
      </c>
      <c r="AI50" s="59"/>
    </row>
    <row r="51" spans="1:35" s="60" customFormat="1" ht="21.95" customHeight="1" outlineLevel="3">
      <c r="A51" s="58"/>
      <c r="B51" s="193" t="s">
        <v>164</v>
      </c>
      <c r="C51" s="194"/>
      <c r="D51" s="194"/>
      <c r="E51" s="194"/>
      <c r="F51" s="194"/>
      <c r="G51" s="194"/>
      <c r="H51" s="194"/>
      <c r="I51" s="194"/>
      <c r="J51" s="194"/>
      <c r="K51" s="195" t="s">
        <v>73</v>
      </c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6">
        <f t="shared" si="3"/>
        <v>0.11627906976744183</v>
      </c>
      <c r="AD51" s="196"/>
      <c r="AE51" s="196"/>
      <c r="AF51" s="196"/>
      <c r="AG51" s="196"/>
      <c r="AH51" s="68">
        <v>1.5E-3</v>
      </c>
      <c r="AI51" s="59"/>
    </row>
    <row r="52" spans="1:35" s="60" customFormat="1" ht="21.95" customHeight="1" outlineLevel="3">
      <c r="A52" s="58"/>
      <c r="B52" s="193" t="s">
        <v>165</v>
      </c>
      <c r="C52" s="194"/>
      <c r="D52" s="194"/>
      <c r="E52" s="194"/>
      <c r="F52" s="194"/>
      <c r="G52" s="194"/>
      <c r="H52" s="194"/>
      <c r="I52" s="194"/>
      <c r="J52" s="194"/>
      <c r="K52" s="195" t="s">
        <v>74</v>
      </c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6">
        <f t="shared" si="3"/>
        <v>0.11627906976744183</v>
      </c>
      <c r="AD52" s="196"/>
      <c r="AE52" s="196"/>
      <c r="AF52" s="196"/>
      <c r="AG52" s="196"/>
      <c r="AH52" s="68">
        <v>1.5E-3</v>
      </c>
      <c r="AI52" s="59"/>
    </row>
    <row r="53" spans="1:35" s="60" customFormat="1" ht="21.95" customHeight="1" outlineLevel="3">
      <c r="A53" s="58"/>
      <c r="B53" s="193" t="s">
        <v>166</v>
      </c>
      <c r="C53" s="194"/>
      <c r="D53" s="194"/>
      <c r="E53" s="194"/>
      <c r="F53" s="194"/>
      <c r="G53" s="194"/>
      <c r="H53" s="194"/>
      <c r="I53" s="194"/>
      <c r="J53" s="194"/>
      <c r="K53" s="195" t="s">
        <v>75</v>
      </c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6">
        <f t="shared" si="3"/>
        <v>7.7519379844961225E-2</v>
      </c>
      <c r="AD53" s="196"/>
      <c r="AE53" s="196"/>
      <c r="AF53" s="196"/>
      <c r="AG53" s="196"/>
      <c r="AH53" s="68">
        <v>1E-3</v>
      </c>
      <c r="AI53" s="59"/>
    </row>
    <row r="54" spans="1:35" s="60" customFormat="1" ht="21.95" customHeight="1" outlineLevel="3">
      <c r="A54" s="58"/>
      <c r="B54" s="193" t="s">
        <v>167</v>
      </c>
      <c r="C54" s="194"/>
      <c r="D54" s="194"/>
      <c r="E54" s="194"/>
      <c r="F54" s="194"/>
      <c r="G54" s="194"/>
      <c r="H54" s="194"/>
      <c r="I54" s="194"/>
      <c r="J54" s="194"/>
      <c r="K54" s="195" t="s">
        <v>76</v>
      </c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6">
        <f t="shared" si="3"/>
        <v>7.7519379844961225E-2</v>
      </c>
      <c r="AD54" s="196"/>
      <c r="AE54" s="196"/>
      <c r="AF54" s="196"/>
      <c r="AG54" s="196"/>
      <c r="AH54" s="68">
        <v>1E-3</v>
      </c>
      <c r="AI54" s="59"/>
    </row>
    <row r="55" spans="1:35" s="60" customFormat="1" ht="21.95" customHeight="1" outlineLevel="3">
      <c r="A55" s="58"/>
      <c r="B55" s="193" t="s">
        <v>168</v>
      </c>
      <c r="C55" s="194"/>
      <c r="D55" s="194"/>
      <c r="E55" s="194"/>
      <c r="F55" s="194"/>
      <c r="G55" s="194"/>
      <c r="H55" s="194"/>
      <c r="I55" s="194"/>
      <c r="J55" s="194"/>
      <c r="K55" s="195" t="s">
        <v>77</v>
      </c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6">
        <f t="shared" si="3"/>
        <v>7.7519379844961225E-2</v>
      </c>
      <c r="AD55" s="196"/>
      <c r="AE55" s="196"/>
      <c r="AF55" s="196"/>
      <c r="AG55" s="196"/>
      <c r="AH55" s="68">
        <v>1E-3</v>
      </c>
      <c r="AI55" s="59"/>
    </row>
    <row r="56" spans="1:35" s="60" customFormat="1" ht="21.95" customHeight="1" outlineLevel="3">
      <c r="A56" s="58"/>
      <c r="B56" s="193" t="s">
        <v>169</v>
      </c>
      <c r="C56" s="194"/>
      <c r="D56" s="194"/>
      <c r="E56" s="194"/>
      <c r="F56" s="194"/>
      <c r="G56" s="194"/>
      <c r="H56" s="194"/>
      <c r="I56" s="194"/>
      <c r="J56" s="194"/>
      <c r="K56" s="195" t="s">
        <v>78</v>
      </c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6">
        <f t="shared" si="3"/>
        <v>7.7519379844961225E-2</v>
      </c>
      <c r="AD56" s="196"/>
      <c r="AE56" s="196"/>
      <c r="AF56" s="196"/>
      <c r="AG56" s="196"/>
      <c r="AH56" s="68">
        <v>1E-3</v>
      </c>
      <c r="AI56" s="59"/>
    </row>
    <row r="57" spans="1:35" s="60" customFormat="1" ht="21.95" customHeight="1" outlineLevel="3">
      <c r="A57" s="58"/>
      <c r="B57" s="193" t="s">
        <v>170</v>
      </c>
      <c r="C57" s="194"/>
      <c r="D57" s="194"/>
      <c r="E57" s="194"/>
      <c r="F57" s="194"/>
      <c r="G57" s="194"/>
      <c r="H57" s="194"/>
      <c r="I57" s="194"/>
      <c r="J57" s="194"/>
      <c r="K57" s="195" t="s">
        <v>79</v>
      </c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6">
        <f t="shared" si="3"/>
        <v>7.7519379844961225E-2</v>
      </c>
      <c r="AD57" s="196"/>
      <c r="AE57" s="196"/>
      <c r="AF57" s="196"/>
      <c r="AG57" s="196"/>
      <c r="AH57" s="68">
        <v>1E-3</v>
      </c>
      <c r="AI57" s="59"/>
    </row>
    <row r="58" spans="1:35" s="60" customFormat="1" ht="21.95" customHeight="1" outlineLevel="3">
      <c r="A58" s="58"/>
      <c r="B58" s="193" t="s">
        <v>171</v>
      </c>
      <c r="C58" s="194"/>
      <c r="D58" s="194"/>
      <c r="E58" s="194"/>
      <c r="F58" s="194"/>
      <c r="G58" s="194"/>
      <c r="H58" s="194"/>
      <c r="I58" s="194"/>
      <c r="J58" s="194"/>
      <c r="K58" s="195" t="s">
        <v>80</v>
      </c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6">
        <f t="shared" si="3"/>
        <v>7.7519379844961225E-2</v>
      </c>
      <c r="AD58" s="196"/>
      <c r="AE58" s="196"/>
      <c r="AF58" s="196"/>
      <c r="AG58" s="196"/>
      <c r="AH58" s="68">
        <v>1E-3</v>
      </c>
      <c r="AI58" s="59"/>
    </row>
    <row r="59" spans="1:35" s="60" customFormat="1" ht="21.95" customHeight="1" outlineLevel="3">
      <c r="A59" s="58"/>
      <c r="B59" s="193" t="s">
        <v>172</v>
      </c>
      <c r="C59" s="194"/>
      <c r="D59" s="194"/>
      <c r="E59" s="194"/>
      <c r="F59" s="194"/>
      <c r="G59" s="194"/>
      <c r="H59" s="194"/>
      <c r="I59" s="194"/>
      <c r="J59" s="194"/>
      <c r="K59" s="195" t="s">
        <v>81</v>
      </c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6">
        <f t="shared" si="3"/>
        <v>6.9767441860465101E-2</v>
      </c>
      <c r="AD59" s="196"/>
      <c r="AE59" s="196"/>
      <c r="AF59" s="196"/>
      <c r="AG59" s="196"/>
      <c r="AH59" s="68">
        <v>8.9999999999999998E-4</v>
      </c>
      <c r="AI59" s="59"/>
    </row>
    <row r="60" spans="1:35" s="60" customFormat="1" ht="21.95" customHeight="1" outlineLevel="1">
      <c r="A60" s="58"/>
      <c r="B60" s="208" t="s">
        <v>112</v>
      </c>
      <c r="C60" s="209"/>
      <c r="D60" s="209"/>
      <c r="E60" s="209"/>
      <c r="F60" s="209"/>
      <c r="G60" s="209"/>
      <c r="H60" s="209"/>
      <c r="I60" s="209"/>
      <c r="J60" s="209"/>
      <c r="K60" s="191" t="s">
        <v>82</v>
      </c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2">
        <f>AH60/AH13</f>
        <v>0.152</v>
      </c>
      <c r="AD60" s="192"/>
      <c r="AE60" s="192"/>
      <c r="AF60" s="192"/>
      <c r="AG60" s="192"/>
      <c r="AH60" s="67">
        <f>AH61+AH65+AH68</f>
        <v>7.6E-3</v>
      </c>
      <c r="AI60" s="59"/>
    </row>
    <row r="61" spans="1:35" s="60" customFormat="1" ht="21.95" customHeight="1" outlineLevel="2">
      <c r="A61" s="58"/>
      <c r="B61" s="197" t="s">
        <v>156</v>
      </c>
      <c r="C61" s="198"/>
      <c r="D61" s="198"/>
      <c r="E61" s="198"/>
      <c r="F61" s="198"/>
      <c r="G61" s="198"/>
      <c r="H61" s="198"/>
      <c r="I61" s="198"/>
      <c r="J61" s="198"/>
      <c r="K61" s="199" t="s">
        <v>66</v>
      </c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200">
        <f>AH61/AH60</f>
        <v>0.31578947368421056</v>
      </c>
      <c r="AD61" s="200"/>
      <c r="AE61" s="200"/>
      <c r="AF61" s="200"/>
      <c r="AG61" s="200"/>
      <c r="AH61" s="69">
        <f>SUM(AH62:AH64)</f>
        <v>2.4000000000000002E-3</v>
      </c>
      <c r="AI61" s="59"/>
    </row>
    <row r="62" spans="1:35" s="60" customFormat="1" ht="21.95" customHeight="1" outlineLevel="3">
      <c r="A62" s="58"/>
      <c r="B62" s="193" t="s">
        <v>173</v>
      </c>
      <c r="C62" s="194"/>
      <c r="D62" s="194"/>
      <c r="E62" s="194"/>
      <c r="F62" s="194"/>
      <c r="G62" s="194"/>
      <c r="H62" s="194"/>
      <c r="I62" s="194"/>
      <c r="J62" s="194"/>
      <c r="K62" s="195" t="s">
        <v>83</v>
      </c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6">
        <f>AH62/$AH$61</f>
        <v>0.33333333333333331</v>
      </c>
      <c r="AD62" s="196"/>
      <c r="AE62" s="196"/>
      <c r="AF62" s="196"/>
      <c r="AG62" s="196"/>
      <c r="AH62" s="68">
        <v>8.0000000000000004E-4</v>
      </c>
      <c r="AI62" s="59"/>
    </row>
    <row r="63" spans="1:35" s="60" customFormat="1" ht="21.95" customHeight="1" outlineLevel="3">
      <c r="A63" s="58"/>
      <c r="B63" s="193" t="s">
        <v>174</v>
      </c>
      <c r="C63" s="194"/>
      <c r="D63" s="194"/>
      <c r="E63" s="194"/>
      <c r="F63" s="194"/>
      <c r="G63" s="194"/>
      <c r="H63" s="194"/>
      <c r="I63" s="194"/>
      <c r="J63" s="194"/>
      <c r="K63" s="195" t="s">
        <v>84</v>
      </c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6">
        <f t="shared" ref="AC63:AC64" si="4">AH63/$AH$61</f>
        <v>0.33333333333333331</v>
      </c>
      <c r="AD63" s="196"/>
      <c r="AE63" s="196"/>
      <c r="AF63" s="196"/>
      <c r="AG63" s="196"/>
      <c r="AH63" s="68">
        <v>8.0000000000000004E-4</v>
      </c>
      <c r="AI63" s="59"/>
    </row>
    <row r="64" spans="1:35" s="60" customFormat="1" ht="21.95" customHeight="1" outlineLevel="3">
      <c r="A64" s="58"/>
      <c r="B64" s="193" t="s">
        <v>175</v>
      </c>
      <c r="C64" s="194"/>
      <c r="D64" s="194"/>
      <c r="E64" s="194"/>
      <c r="F64" s="194"/>
      <c r="G64" s="194"/>
      <c r="H64" s="194"/>
      <c r="I64" s="194"/>
      <c r="J64" s="194"/>
      <c r="K64" s="195" t="s">
        <v>85</v>
      </c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6">
        <f t="shared" si="4"/>
        <v>0.33333333333333331</v>
      </c>
      <c r="AD64" s="196"/>
      <c r="AE64" s="196"/>
      <c r="AF64" s="196"/>
      <c r="AG64" s="196"/>
      <c r="AH64" s="68">
        <v>8.0000000000000004E-4</v>
      </c>
      <c r="AI64" s="59"/>
    </row>
    <row r="65" spans="1:35" s="60" customFormat="1" ht="21.95" customHeight="1" outlineLevel="2">
      <c r="A65" s="58"/>
      <c r="B65" s="197" t="s">
        <v>157</v>
      </c>
      <c r="C65" s="198"/>
      <c r="D65" s="198"/>
      <c r="E65" s="198"/>
      <c r="F65" s="198"/>
      <c r="G65" s="198"/>
      <c r="H65" s="198"/>
      <c r="I65" s="198"/>
      <c r="J65" s="198"/>
      <c r="K65" s="199" t="s">
        <v>40</v>
      </c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9"/>
      <c r="AC65" s="200">
        <f>AH65/AH60</f>
        <v>0.2105263157894737</v>
      </c>
      <c r="AD65" s="200"/>
      <c r="AE65" s="200"/>
      <c r="AF65" s="200"/>
      <c r="AG65" s="200"/>
      <c r="AH65" s="69">
        <f>SUM(AH66:AH67)</f>
        <v>1.6000000000000001E-3</v>
      </c>
      <c r="AI65" s="59"/>
    </row>
    <row r="66" spans="1:35" s="60" customFormat="1" ht="21.95" customHeight="1" outlineLevel="3">
      <c r="A66" s="58"/>
      <c r="B66" s="193" t="s">
        <v>176</v>
      </c>
      <c r="C66" s="194"/>
      <c r="D66" s="194"/>
      <c r="E66" s="194"/>
      <c r="F66" s="194"/>
      <c r="G66" s="194"/>
      <c r="H66" s="194"/>
      <c r="I66" s="194"/>
      <c r="J66" s="194"/>
      <c r="K66" s="195" t="s">
        <v>86</v>
      </c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6">
        <f>AH66/AH65</f>
        <v>0.5</v>
      </c>
      <c r="AD66" s="196"/>
      <c r="AE66" s="196"/>
      <c r="AF66" s="196"/>
      <c r="AG66" s="196"/>
      <c r="AH66" s="68">
        <v>8.0000000000000004E-4</v>
      </c>
      <c r="AI66" s="59"/>
    </row>
    <row r="67" spans="1:35" s="60" customFormat="1" ht="21.95" customHeight="1" outlineLevel="3">
      <c r="A67" s="58"/>
      <c r="B67" s="193" t="s">
        <v>177</v>
      </c>
      <c r="C67" s="194"/>
      <c r="D67" s="194"/>
      <c r="E67" s="194"/>
      <c r="F67" s="194"/>
      <c r="G67" s="194"/>
      <c r="H67" s="194"/>
      <c r="I67" s="194"/>
      <c r="J67" s="194"/>
      <c r="K67" s="195" t="s">
        <v>87</v>
      </c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6">
        <f>AH67/AH65</f>
        <v>0.5</v>
      </c>
      <c r="AD67" s="196"/>
      <c r="AE67" s="196"/>
      <c r="AF67" s="196"/>
      <c r="AG67" s="196"/>
      <c r="AH67" s="68">
        <v>8.0000000000000004E-4</v>
      </c>
      <c r="AI67" s="59"/>
    </row>
    <row r="68" spans="1:35" s="60" customFormat="1" ht="21.95" customHeight="1" outlineLevel="2">
      <c r="A68" s="58"/>
      <c r="B68" s="197" t="s">
        <v>158</v>
      </c>
      <c r="C68" s="198"/>
      <c r="D68" s="198"/>
      <c r="E68" s="198"/>
      <c r="F68" s="198"/>
      <c r="G68" s="198"/>
      <c r="H68" s="198"/>
      <c r="I68" s="198"/>
      <c r="J68" s="198"/>
      <c r="K68" s="199" t="s">
        <v>46</v>
      </c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200">
        <f>AH68/AH60</f>
        <v>0.47368421052631576</v>
      </c>
      <c r="AD68" s="200"/>
      <c r="AE68" s="200"/>
      <c r="AF68" s="200"/>
      <c r="AG68" s="200"/>
      <c r="AH68" s="69">
        <f>SUM(AH69:AH72)</f>
        <v>3.5999999999999999E-3</v>
      </c>
      <c r="AI68" s="59"/>
    </row>
    <row r="69" spans="1:35" s="60" customFormat="1" ht="21.95" customHeight="1" outlineLevel="3">
      <c r="A69" s="58"/>
      <c r="B69" s="193" t="s">
        <v>178</v>
      </c>
      <c r="C69" s="194"/>
      <c r="D69" s="194"/>
      <c r="E69" s="194"/>
      <c r="F69" s="194"/>
      <c r="G69" s="194"/>
      <c r="H69" s="194"/>
      <c r="I69" s="194"/>
      <c r="J69" s="194"/>
      <c r="K69" s="195" t="s">
        <v>88</v>
      </c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6">
        <f>AH69/$AH$68</f>
        <v>0.25</v>
      </c>
      <c r="AD69" s="196"/>
      <c r="AE69" s="196"/>
      <c r="AF69" s="196"/>
      <c r="AG69" s="196"/>
      <c r="AH69" s="68">
        <v>8.9999999999999998E-4</v>
      </c>
      <c r="AI69" s="59"/>
    </row>
    <row r="70" spans="1:35" s="60" customFormat="1" ht="21.95" customHeight="1" outlineLevel="3">
      <c r="A70" s="58"/>
      <c r="B70" s="193" t="s">
        <v>179</v>
      </c>
      <c r="C70" s="194"/>
      <c r="D70" s="194"/>
      <c r="E70" s="194"/>
      <c r="F70" s="194"/>
      <c r="G70" s="194"/>
      <c r="H70" s="194"/>
      <c r="I70" s="194"/>
      <c r="J70" s="194"/>
      <c r="K70" s="195" t="s">
        <v>89</v>
      </c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6">
        <f t="shared" ref="AC70:AC72" si="5">AH70/$AH$68</f>
        <v>0.25</v>
      </c>
      <c r="AD70" s="196"/>
      <c r="AE70" s="196"/>
      <c r="AF70" s="196"/>
      <c r="AG70" s="196"/>
      <c r="AH70" s="68">
        <v>8.9999999999999998E-4</v>
      </c>
      <c r="AI70" s="59"/>
    </row>
    <row r="71" spans="1:35" s="60" customFormat="1" ht="21.95" customHeight="1" outlineLevel="3">
      <c r="A71" s="58"/>
      <c r="B71" s="193" t="s">
        <v>180</v>
      </c>
      <c r="C71" s="194"/>
      <c r="D71" s="194"/>
      <c r="E71" s="194"/>
      <c r="F71" s="194"/>
      <c r="G71" s="194"/>
      <c r="H71" s="194"/>
      <c r="I71" s="194"/>
      <c r="J71" s="194"/>
      <c r="K71" s="195" t="s">
        <v>90</v>
      </c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6">
        <f t="shared" si="5"/>
        <v>0.25</v>
      </c>
      <c r="AD71" s="196"/>
      <c r="AE71" s="196"/>
      <c r="AF71" s="196"/>
      <c r="AG71" s="196"/>
      <c r="AH71" s="68">
        <v>8.9999999999999998E-4</v>
      </c>
      <c r="AI71" s="59"/>
    </row>
    <row r="72" spans="1:35" s="60" customFormat="1" ht="21.95" customHeight="1" outlineLevel="3">
      <c r="A72" s="58"/>
      <c r="B72" s="193" t="s">
        <v>181</v>
      </c>
      <c r="C72" s="194"/>
      <c r="D72" s="194"/>
      <c r="E72" s="194"/>
      <c r="F72" s="194"/>
      <c r="G72" s="194"/>
      <c r="H72" s="194"/>
      <c r="I72" s="194"/>
      <c r="J72" s="194"/>
      <c r="K72" s="195" t="s">
        <v>91</v>
      </c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6">
        <f t="shared" si="5"/>
        <v>0.25</v>
      </c>
      <c r="AD72" s="196"/>
      <c r="AE72" s="196"/>
      <c r="AF72" s="196"/>
      <c r="AG72" s="196"/>
      <c r="AH72" s="68">
        <v>8.9999999999999998E-4</v>
      </c>
      <c r="AI72" s="59"/>
    </row>
    <row r="73" spans="1:35" s="60" customFormat="1" ht="21.95" customHeight="1" outlineLevel="1">
      <c r="A73" s="58"/>
      <c r="B73" s="188" t="s">
        <v>113</v>
      </c>
      <c r="C73" s="189"/>
      <c r="D73" s="189"/>
      <c r="E73" s="189"/>
      <c r="F73" s="189"/>
      <c r="G73" s="189"/>
      <c r="H73" s="189"/>
      <c r="I73" s="189"/>
      <c r="J73" s="190"/>
      <c r="K73" s="191" t="s">
        <v>92</v>
      </c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2">
        <f>AH73/AH13</f>
        <v>9.0000000000000011E-2</v>
      </c>
      <c r="AD73" s="192"/>
      <c r="AE73" s="192"/>
      <c r="AF73" s="192"/>
      <c r="AG73" s="192"/>
      <c r="AH73" s="67">
        <f>AH74+AH77+AH79</f>
        <v>4.5000000000000005E-3</v>
      </c>
      <c r="AI73" s="59"/>
    </row>
    <row r="74" spans="1:35" s="60" customFormat="1" ht="21.95" customHeight="1" outlineLevel="2">
      <c r="A74" s="58"/>
      <c r="B74" s="197" t="s">
        <v>159</v>
      </c>
      <c r="C74" s="198"/>
      <c r="D74" s="198"/>
      <c r="E74" s="198"/>
      <c r="F74" s="198"/>
      <c r="G74" s="198"/>
      <c r="H74" s="198"/>
      <c r="I74" s="198"/>
      <c r="J74" s="198"/>
      <c r="K74" s="199" t="s">
        <v>66</v>
      </c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200">
        <f>AH74/AH73</f>
        <v>0.39999999999999997</v>
      </c>
      <c r="AD74" s="200"/>
      <c r="AE74" s="200"/>
      <c r="AF74" s="200"/>
      <c r="AG74" s="200"/>
      <c r="AH74" s="69">
        <f>SUM(AH75:AH76)</f>
        <v>1.8E-3</v>
      </c>
      <c r="AI74" s="59"/>
    </row>
    <row r="75" spans="1:35" s="60" customFormat="1" ht="21.95" customHeight="1" outlineLevel="3">
      <c r="A75" s="58"/>
      <c r="B75" s="193" t="s">
        <v>182</v>
      </c>
      <c r="C75" s="194"/>
      <c r="D75" s="194"/>
      <c r="E75" s="194"/>
      <c r="F75" s="194"/>
      <c r="G75" s="194"/>
      <c r="H75" s="194"/>
      <c r="I75" s="194"/>
      <c r="J75" s="194"/>
      <c r="K75" s="195" t="s">
        <v>93</v>
      </c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6">
        <f>AH75/AH74</f>
        <v>0.5</v>
      </c>
      <c r="AD75" s="196"/>
      <c r="AE75" s="196"/>
      <c r="AF75" s="196"/>
      <c r="AG75" s="196"/>
      <c r="AH75" s="68">
        <v>8.9999999999999998E-4</v>
      </c>
      <c r="AI75" s="59"/>
    </row>
    <row r="76" spans="1:35" s="60" customFormat="1" ht="21.95" customHeight="1" outlineLevel="3">
      <c r="A76" s="58"/>
      <c r="B76" s="193" t="s">
        <v>183</v>
      </c>
      <c r="C76" s="194"/>
      <c r="D76" s="194"/>
      <c r="E76" s="194"/>
      <c r="F76" s="194"/>
      <c r="G76" s="194"/>
      <c r="H76" s="194"/>
      <c r="I76" s="194"/>
      <c r="J76" s="194"/>
      <c r="K76" s="195" t="s">
        <v>94</v>
      </c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6">
        <f>AH76/AH74</f>
        <v>0.5</v>
      </c>
      <c r="AD76" s="196"/>
      <c r="AE76" s="196"/>
      <c r="AF76" s="196"/>
      <c r="AG76" s="196"/>
      <c r="AH76" s="68">
        <v>8.9999999999999998E-4</v>
      </c>
      <c r="AI76" s="59"/>
    </row>
    <row r="77" spans="1:35" s="60" customFormat="1" ht="21.95" customHeight="1" outlineLevel="2">
      <c r="A77" s="58"/>
      <c r="B77" s="197" t="s">
        <v>160</v>
      </c>
      <c r="C77" s="198"/>
      <c r="D77" s="198"/>
      <c r="E77" s="198"/>
      <c r="F77" s="198"/>
      <c r="G77" s="198"/>
      <c r="H77" s="198"/>
      <c r="I77" s="198"/>
      <c r="J77" s="198"/>
      <c r="K77" s="199" t="s">
        <v>46</v>
      </c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200">
        <f>AH77/AH73</f>
        <v>0.19999999999999998</v>
      </c>
      <c r="AD77" s="200"/>
      <c r="AE77" s="200"/>
      <c r="AF77" s="200"/>
      <c r="AG77" s="200"/>
      <c r="AH77" s="69">
        <f>AH78</f>
        <v>8.9999999999999998E-4</v>
      </c>
      <c r="AI77" s="59"/>
    </row>
    <row r="78" spans="1:35" s="60" customFormat="1" ht="21.95" customHeight="1" outlineLevel="3">
      <c r="A78" s="58"/>
      <c r="B78" s="193" t="s">
        <v>184</v>
      </c>
      <c r="C78" s="194"/>
      <c r="D78" s="194"/>
      <c r="E78" s="194"/>
      <c r="F78" s="194"/>
      <c r="G78" s="194"/>
      <c r="H78" s="194"/>
      <c r="I78" s="194"/>
      <c r="J78" s="194"/>
      <c r="K78" s="195" t="s">
        <v>95</v>
      </c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6">
        <f>AH78/AH77</f>
        <v>1</v>
      </c>
      <c r="AD78" s="196"/>
      <c r="AE78" s="196"/>
      <c r="AF78" s="196"/>
      <c r="AG78" s="196"/>
      <c r="AH78" s="68">
        <v>8.9999999999999998E-4</v>
      </c>
      <c r="AI78" s="59"/>
    </row>
    <row r="79" spans="1:35" s="60" customFormat="1" ht="21.95" customHeight="1" outlineLevel="2">
      <c r="A79" s="58"/>
      <c r="B79" s="197" t="s">
        <v>161</v>
      </c>
      <c r="C79" s="198"/>
      <c r="D79" s="198"/>
      <c r="E79" s="198"/>
      <c r="F79" s="198"/>
      <c r="G79" s="198"/>
      <c r="H79" s="198"/>
      <c r="I79" s="198"/>
      <c r="J79" s="198"/>
      <c r="K79" s="199" t="s">
        <v>40</v>
      </c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200">
        <f>AH79/AH73</f>
        <v>0.39999999999999997</v>
      </c>
      <c r="AD79" s="200"/>
      <c r="AE79" s="200"/>
      <c r="AF79" s="200"/>
      <c r="AG79" s="200"/>
      <c r="AH79" s="69">
        <f>SUM(AH80:AH81)</f>
        <v>1.8E-3</v>
      </c>
      <c r="AI79" s="59"/>
    </row>
    <row r="80" spans="1:35" s="60" customFormat="1" ht="21.95" customHeight="1" outlineLevel="3">
      <c r="A80" s="58"/>
      <c r="B80" s="193" t="s">
        <v>185</v>
      </c>
      <c r="C80" s="194"/>
      <c r="D80" s="194"/>
      <c r="E80" s="194"/>
      <c r="F80" s="194"/>
      <c r="G80" s="194"/>
      <c r="H80" s="194"/>
      <c r="I80" s="194"/>
      <c r="J80" s="194"/>
      <c r="K80" s="195" t="s">
        <v>96</v>
      </c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6">
        <f>AH80/AH79</f>
        <v>0.5</v>
      </c>
      <c r="AD80" s="196"/>
      <c r="AE80" s="196"/>
      <c r="AF80" s="196"/>
      <c r="AG80" s="196"/>
      <c r="AH80" s="68">
        <v>8.9999999999999998E-4</v>
      </c>
      <c r="AI80" s="59"/>
    </row>
    <row r="81" spans="1:35" s="60" customFormat="1" ht="21.95" customHeight="1" outlineLevel="3">
      <c r="A81" s="58"/>
      <c r="B81" s="193" t="s">
        <v>186</v>
      </c>
      <c r="C81" s="194"/>
      <c r="D81" s="194"/>
      <c r="E81" s="194"/>
      <c r="F81" s="194"/>
      <c r="G81" s="194"/>
      <c r="H81" s="194"/>
      <c r="I81" s="194"/>
      <c r="J81" s="194"/>
      <c r="K81" s="195" t="s">
        <v>97</v>
      </c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6">
        <f>AH81/AH79</f>
        <v>0.5</v>
      </c>
      <c r="AD81" s="196"/>
      <c r="AE81" s="196"/>
      <c r="AF81" s="196"/>
      <c r="AG81" s="196"/>
      <c r="AH81" s="68">
        <v>8.9999999999999998E-4</v>
      </c>
      <c r="AI81" s="59"/>
    </row>
    <row r="82" spans="1:35" ht="21.95" customHeight="1">
      <c r="A82" s="23"/>
      <c r="B82" s="204">
        <v>1.3</v>
      </c>
      <c r="C82" s="205"/>
      <c r="D82" s="205"/>
      <c r="E82" s="205"/>
      <c r="F82" s="205"/>
      <c r="G82" s="205"/>
      <c r="H82" s="205"/>
      <c r="I82" s="205"/>
      <c r="J82" s="205"/>
      <c r="K82" s="206" t="s">
        <v>343</v>
      </c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7">
        <f>AH82/AH11</f>
        <v>0.15080377009425233</v>
      </c>
      <c r="AD82" s="207"/>
      <c r="AE82" s="207"/>
      <c r="AF82" s="207"/>
      <c r="AG82" s="207"/>
      <c r="AH82" s="70">
        <f>AH83+AH93+AH103</f>
        <v>0.15079999999999999</v>
      </c>
      <c r="AI82" s="57"/>
    </row>
    <row r="83" spans="1:35" s="60" customFormat="1" ht="21.95" customHeight="1" outlineLevel="1">
      <c r="A83" s="58"/>
      <c r="B83" s="188" t="s">
        <v>255</v>
      </c>
      <c r="C83" s="189"/>
      <c r="D83" s="189"/>
      <c r="E83" s="189"/>
      <c r="F83" s="189"/>
      <c r="G83" s="189"/>
      <c r="H83" s="189"/>
      <c r="I83" s="189"/>
      <c r="J83" s="190"/>
      <c r="K83" s="191" t="s">
        <v>218</v>
      </c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2">
        <f>AH83/AH82</f>
        <v>0.35809018567639261</v>
      </c>
      <c r="AD83" s="192"/>
      <c r="AE83" s="192"/>
      <c r="AF83" s="192"/>
      <c r="AG83" s="192"/>
      <c r="AH83" s="67">
        <f>AH84+AH87+AH90</f>
        <v>5.3999999999999999E-2</v>
      </c>
      <c r="AI83" s="59"/>
    </row>
    <row r="84" spans="1:35" s="60" customFormat="1" ht="21.95" customHeight="1" outlineLevel="2">
      <c r="A84" s="58"/>
      <c r="B84" s="197" t="s">
        <v>258</v>
      </c>
      <c r="C84" s="198"/>
      <c r="D84" s="198"/>
      <c r="E84" s="198"/>
      <c r="F84" s="198"/>
      <c r="G84" s="198"/>
      <c r="H84" s="198"/>
      <c r="I84" s="198"/>
      <c r="J84" s="198"/>
      <c r="K84" s="199" t="s">
        <v>118</v>
      </c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200">
        <f>AH84/AH83</f>
        <v>0.62037037037037046</v>
      </c>
      <c r="AD84" s="200"/>
      <c r="AE84" s="200"/>
      <c r="AF84" s="200"/>
      <c r="AG84" s="200"/>
      <c r="AH84" s="69">
        <f>SUM(AH85:AH86)</f>
        <v>3.3500000000000002E-2</v>
      </c>
      <c r="AI84" s="59"/>
    </row>
    <row r="85" spans="1:35" s="60" customFormat="1" ht="21.95" customHeight="1" outlineLevel="3">
      <c r="A85" s="58"/>
      <c r="B85" s="193" t="s">
        <v>261</v>
      </c>
      <c r="C85" s="194"/>
      <c r="D85" s="194"/>
      <c r="E85" s="194"/>
      <c r="F85" s="194"/>
      <c r="G85" s="194"/>
      <c r="H85" s="194"/>
      <c r="I85" s="194"/>
      <c r="J85" s="194"/>
      <c r="K85" s="195" t="s">
        <v>119</v>
      </c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6">
        <f>AH85/AH84</f>
        <v>0.89552238805970141</v>
      </c>
      <c r="AD85" s="196"/>
      <c r="AE85" s="196"/>
      <c r="AF85" s="196"/>
      <c r="AG85" s="196"/>
      <c r="AH85" s="68">
        <v>0.03</v>
      </c>
      <c r="AI85" s="59"/>
    </row>
    <row r="86" spans="1:35" s="60" customFormat="1" ht="21.95" customHeight="1" outlineLevel="3">
      <c r="A86" s="58"/>
      <c r="B86" s="193" t="s">
        <v>262</v>
      </c>
      <c r="C86" s="194"/>
      <c r="D86" s="194"/>
      <c r="E86" s="194"/>
      <c r="F86" s="194"/>
      <c r="G86" s="194"/>
      <c r="H86" s="194"/>
      <c r="I86" s="194"/>
      <c r="J86" s="194"/>
      <c r="K86" s="195" t="s">
        <v>187</v>
      </c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6">
        <f>AH86/AH84</f>
        <v>0.1044776119402985</v>
      </c>
      <c r="AD86" s="196"/>
      <c r="AE86" s="196"/>
      <c r="AF86" s="196"/>
      <c r="AG86" s="196"/>
      <c r="AH86" s="68">
        <v>3.5000000000000001E-3</v>
      </c>
      <c r="AI86" s="59"/>
    </row>
    <row r="87" spans="1:35" s="60" customFormat="1" ht="21.95" customHeight="1" outlineLevel="2">
      <c r="A87" s="58"/>
      <c r="B87" s="197" t="s">
        <v>259</v>
      </c>
      <c r="C87" s="198"/>
      <c r="D87" s="198"/>
      <c r="E87" s="198"/>
      <c r="F87" s="198"/>
      <c r="G87" s="198"/>
      <c r="H87" s="198"/>
      <c r="I87" s="198"/>
      <c r="J87" s="198"/>
      <c r="K87" s="199" t="s">
        <v>120</v>
      </c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200">
        <f>AH87/AH83</f>
        <v>0.27777777777777779</v>
      </c>
      <c r="AD87" s="200"/>
      <c r="AE87" s="200"/>
      <c r="AF87" s="200"/>
      <c r="AG87" s="200"/>
      <c r="AH87" s="69">
        <f>SUM(AH88:AH89)</f>
        <v>1.4999999999999999E-2</v>
      </c>
      <c r="AI87" s="59"/>
    </row>
    <row r="88" spans="1:35" s="60" customFormat="1" ht="21.95" customHeight="1" outlineLevel="3">
      <c r="A88" s="58"/>
      <c r="B88" s="193" t="s">
        <v>263</v>
      </c>
      <c r="C88" s="194"/>
      <c r="D88" s="194"/>
      <c r="E88" s="194"/>
      <c r="F88" s="194"/>
      <c r="G88" s="194"/>
      <c r="H88" s="194"/>
      <c r="I88" s="194"/>
      <c r="J88" s="194"/>
      <c r="K88" s="195" t="s">
        <v>119</v>
      </c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6">
        <f>AH88/AH87</f>
        <v>0.8666666666666667</v>
      </c>
      <c r="AD88" s="196"/>
      <c r="AE88" s="196"/>
      <c r="AF88" s="196"/>
      <c r="AG88" s="196"/>
      <c r="AH88" s="68">
        <v>1.2999999999999999E-2</v>
      </c>
      <c r="AI88" s="59"/>
    </row>
    <row r="89" spans="1:35" s="60" customFormat="1" ht="21.95" customHeight="1" outlineLevel="3">
      <c r="A89" s="58"/>
      <c r="B89" s="193" t="s">
        <v>264</v>
      </c>
      <c r="C89" s="194"/>
      <c r="D89" s="194"/>
      <c r="E89" s="194"/>
      <c r="F89" s="194"/>
      <c r="G89" s="194"/>
      <c r="H89" s="194"/>
      <c r="I89" s="194"/>
      <c r="J89" s="194"/>
      <c r="K89" s="195" t="s">
        <v>187</v>
      </c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6">
        <f>AH89/AH87</f>
        <v>0.13333333333333333</v>
      </c>
      <c r="AD89" s="196"/>
      <c r="AE89" s="196"/>
      <c r="AF89" s="196"/>
      <c r="AG89" s="196"/>
      <c r="AH89" s="68">
        <v>2E-3</v>
      </c>
      <c r="AI89" s="59"/>
    </row>
    <row r="90" spans="1:35" s="60" customFormat="1" ht="21.95" customHeight="1" outlineLevel="2">
      <c r="A90" s="58"/>
      <c r="B90" s="197" t="s">
        <v>260</v>
      </c>
      <c r="C90" s="198"/>
      <c r="D90" s="198"/>
      <c r="E90" s="198"/>
      <c r="F90" s="198"/>
      <c r="G90" s="198"/>
      <c r="H90" s="198"/>
      <c r="I90" s="198"/>
      <c r="J90" s="198"/>
      <c r="K90" s="199" t="s">
        <v>121</v>
      </c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200">
        <f>AH90/AH83</f>
        <v>0.10185185185185185</v>
      </c>
      <c r="AD90" s="200"/>
      <c r="AE90" s="200"/>
      <c r="AF90" s="200"/>
      <c r="AG90" s="200"/>
      <c r="AH90" s="69">
        <f>SUM(AH91:AH92)</f>
        <v>5.4999999999999997E-3</v>
      </c>
      <c r="AI90" s="59"/>
    </row>
    <row r="91" spans="1:35" s="60" customFormat="1" ht="21.95" customHeight="1" outlineLevel="3">
      <c r="A91" s="58"/>
      <c r="B91" s="193" t="s">
        <v>265</v>
      </c>
      <c r="C91" s="194"/>
      <c r="D91" s="194"/>
      <c r="E91" s="194"/>
      <c r="F91" s="194"/>
      <c r="G91" s="194"/>
      <c r="H91" s="194"/>
      <c r="I91" s="194"/>
      <c r="J91" s="194"/>
      <c r="K91" s="195" t="s">
        <v>187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6">
        <f>AH91/AH90</f>
        <v>0.45454545454545459</v>
      </c>
      <c r="AD91" s="196"/>
      <c r="AE91" s="196"/>
      <c r="AF91" s="196"/>
      <c r="AG91" s="196"/>
      <c r="AH91" s="68">
        <v>2.5000000000000001E-3</v>
      </c>
      <c r="AI91" s="59"/>
    </row>
    <row r="92" spans="1:35" s="60" customFormat="1" ht="21.95" customHeight="1" outlineLevel="3">
      <c r="A92" s="58"/>
      <c r="B92" s="193" t="s">
        <v>266</v>
      </c>
      <c r="C92" s="194"/>
      <c r="D92" s="194"/>
      <c r="E92" s="194"/>
      <c r="F92" s="194"/>
      <c r="G92" s="194"/>
      <c r="H92" s="194"/>
      <c r="I92" s="194"/>
      <c r="J92" s="194"/>
      <c r="K92" s="195" t="s">
        <v>190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6">
        <f>AH92/AH90</f>
        <v>0.54545454545454553</v>
      </c>
      <c r="AD92" s="196"/>
      <c r="AE92" s="196"/>
      <c r="AF92" s="196"/>
      <c r="AG92" s="196"/>
      <c r="AH92" s="68">
        <v>3.0000000000000001E-3</v>
      </c>
      <c r="AI92" s="59"/>
    </row>
    <row r="93" spans="1:35" s="60" customFormat="1" ht="21.95" customHeight="1" outlineLevel="1">
      <c r="A93" s="58"/>
      <c r="B93" s="188" t="s">
        <v>256</v>
      </c>
      <c r="C93" s="189"/>
      <c r="D93" s="189"/>
      <c r="E93" s="189"/>
      <c r="F93" s="189"/>
      <c r="G93" s="189"/>
      <c r="H93" s="189"/>
      <c r="I93" s="189"/>
      <c r="J93" s="190"/>
      <c r="K93" s="191" t="s">
        <v>219</v>
      </c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2">
        <f>AH93/AH82</f>
        <v>0.43103448275862072</v>
      </c>
      <c r="AD93" s="192"/>
      <c r="AE93" s="192"/>
      <c r="AF93" s="192"/>
      <c r="AG93" s="192"/>
      <c r="AH93" s="67">
        <f>AH94+AH97+AH100</f>
        <v>6.5000000000000002E-2</v>
      </c>
      <c r="AI93" s="59"/>
    </row>
    <row r="94" spans="1:35" s="60" customFormat="1" ht="21.95" customHeight="1" outlineLevel="2">
      <c r="A94" s="58"/>
      <c r="B94" s="197" t="s">
        <v>267</v>
      </c>
      <c r="C94" s="198"/>
      <c r="D94" s="198"/>
      <c r="E94" s="198"/>
      <c r="F94" s="198"/>
      <c r="G94" s="198"/>
      <c r="H94" s="198"/>
      <c r="I94" s="198"/>
      <c r="J94" s="198"/>
      <c r="K94" s="199" t="s">
        <v>118</v>
      </c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200">
        <f>AH94/AH93</f>
        <v>0.63846153846153852</v>
      </c>
      <c r="AD94" s="200"/>
      <c r="AE94" s="200"/>
      <c r="AF94" s="200"/>
      <c r="AG94" s="200"/>
      <c r="AH94" s="69">
        <f>SUM(AH95:AH96)</f>
        <v>4.1500000000000002E-2</v>
      </c>
      <c r="AI94" s="59"/>
    </row>
    <row r="95" spans="1:35" s="60" customFormat="1" ht="21.95" customHeight="1" outlineLevel="3">
      <c r="A95" s="58"/>
      <c r="B95" s="193" t="s">
        <v>270</v>
      </c>
      <c r="C95" s="194"/>
      <c r="D95" s="194"/>
      <c r="E95" s="194"/>
      <c r="F95" s="194"/>
      <c r="G95" s="194"/>
      <c r="H95" s="194"/>
      <c r="I95" s="194"/>
      <c r="J95" s="194"/>
      <c r="K95" s="195" t="s">
        <v>119</v>
      </c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6">
        <f>AH95/AH94</f>
        <v>0.84337349397590367</v>
      </c>
      <c r="AD95" s="196"/>
      <c r="AE95" s="196"/>
      <c r="AF95" s="196"/>
      <c r="AG95" s="196"/>
      <c r="AH95" s="68">
        <v>3.5000000000000003E-2</v>
      </c>
      <c r="AI95" s="59"/>
    </row>
    <row r="96" spans="1:35" s="60" customFormat="1" ht="21.95" customHeight="1" outlineLevel="3">
      <c r="A96" s="58"/>
      <c r="B96" s="193" t="s">
        <v>271</v>
      </c>
      <c r="C96" s="194"/>
      <c r="D96" s="194"/>
      <c r="E96" s="194"/>
      <c r="F96" s="194"/>
      <c r="G96" s="194"/>
      <c r="H96" s="194"/>
      <c r="I96" s="194"/>
      <c r="J96" s="194"/>
      <c r="K96" s="195" t="s">
        <v>187</v>
      </c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6">
        <f>AH96/AH94</f>
        <v>0.15662650602409636</v>
      </c>
      <c r="AD96" s="196"/>
      <c r="AE96" s="196"/>
      <c r="AF96" s="196"/>
      <c r="AG96" s="196"/>
      <c r="AH96" s="68">
        <v>6.4999999999999997E-3</v>
      </c>
      <c r="AI96" s="59"/>
    </row>
    <row r="97" spans="1:35" s="60" customFormat="1" ht="21.95" customHeight="1" outlineLevel="2">
      <c r="A97" s="58"/>
      <c r="B97" s="197" t="s">
        <v>268</v>
      </c>
      <c r="C97" s="198"/>
      <c r="D97" s="198"/>
      <c r="E97" s="198"/>
      <c r="F97" s="198"/>
      <c r="G97" s="198"/>
      <c r="H97" s="198"/>
      <c r="I97" s="198"/>
      <c r="J97" s="198"/>
      <c r="K97" s="199" t="s">
        <v>120</v>
      </c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200">
        <f>AH97/AH93</f>
        <v>0.26153846153846155</v>
      </c>
      <c r="AD97" s="200"/>
      <c r="AE97" s="200"/>
      <c r="AF97" s="200"/>
      <c r="AG97" s="200"/>
      <c r="AH97" s="69">
        <f>SUM(AH98:AH99)</f>
        <v>1.7000000000000001E-2</v>
      </c>
      <c r="AI97" s="59"/>
    </row>
    <row r="98" spans="1:35" s="60" customFormat="1" ht="21.95" customHeight="1" outlineLevel="3">
      <c r="A98" s="58"/>
      <c r="B98" s="193" t="s">
        <v>272</v>
      </c>
      <c r="C98" s="194"/>
      <c r="D98" s="194"/>
      <c r="E98" s="194"/>
      <c r="F98" s="194"/>
      <c r="G98" s="194"/>
      <c r="H98" s="194"/>
      <c r="I98" s="194"/>
      <c r="J98" s="194"/>
      <c r="K98" s="195" t="s">
        <v>119</v>
      </c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6">
        <f>AH98/AH97</f>
        <v>0.82352941176470584</v>
      </c>
      <c r="AD98" s="196"/>
      <c r="AE98" s="196"/>
      <c r="AF98" s="196"/>
      <c r="AG98" s="196"/>
      <c r="AH98" s="68">
        <v>1.4E-2</v>
      </c>
      <c r="AI98" s="59"/>
    </row>
    <row r="99" spans="1:35" s="60" customFormat="1" ht="21.95" customHeight="1" outlineLevel="3">
      <c r="A99" s="58"/>
      <c r="B99" s="193" t="s">
        <v>273</v>
      </c>
      <c r="C99" s="194"/>
      <c r="D99" s="194"/>
      <c r="E99" s="194"/>
      <c r="F99" s="194"/>
      <c r="G99" s="194"/>
      <c r="H99" s="194"/>
      <c r="I99" s="194"/>
      <c r="J99" s="194"/>
      <c r="K99" s="195" t="s">
        <v>187</v>
      </c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6">
        <f>AH99/AH97</f>
        <v>0.1764705882352941</v>
      </c>
      <c r="AD99" s="196"/>
      <c r="AE99" s="196"/>
      <c r="AF99" s="196"/>
      <c r="AG99" s="196"/>
      <c r="AH99" s="68">
        <v>3.0000000000000001E-3</v>
      </c>
      <c r="AI99" s="59"/>
    </row>
    <row r="100" spans="1:35" s="60" customFormat="1" ht="21.95" customHeight="1" outlineLevel="2">
      <c r="A100" s="58"/>
      <c r="B100" s="197" t="s">
        <v>269</v>
      </c>
      <c r="C100" s="198"/>
      <c r="D100" s="198"/>
      <c r="E100" s="198"/>
      <c r="F100" s="198"/>
      <c r="G100" s="198"/>
      <c r="H100" s="198"/>
      <c r="I100" s="198"/>
      <c r="J100" s="198"/>
      <c r="K100" s="199" t="s">
        <v>121</v>
      </c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200">
        <f>AH100/AH93</f>
        <v>0.1</v>
      </c>
      <c r="AD100" s="200"/>
      <c r="AE100" s="200"/>
      <c r="AF100" s="200"/>
      <c r="AG100" s="200"/>
      <c r="AH100" s="69">
        <f>SUM(AH101:AH102)</f>
        <v>6.5000000000000006E-3</v>
      </c>
      <c r="AI100" s="59"/>
    </row>
    <row r="101" spans="1:35" s="60" customFormat="1" ht="21.95" customHeight="1" outlineLevel="3">
      <c r="A101" s="58"/>
      <c r="B101" s="193" t="s">
        <v>274</v>
      </c>
      <c r="C101" s="194"/>
      <c r="D101" s="194"/>
      <c r="E101" s="194"/>
      <c r="F101" s="194"/>
      <c r="G101" s="194"/>
      <c r="H101" s="194"/>
      <c r="I101" s="194"/>
      <c r="J101" s="194"/>
      <c r="K101" s="195" t="s">
        <v>187</v>
      </c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6">
        <f>AH101/AH100</f>
        <v>0.46153846153846151</v>
      </c>
      <c r="AD101" s="196"/>
      <c r="AE101" s="196"/>
      <c r="AF101" s="196"/>
      <c r="AG101" s="196"/>
      <c r="AH101" s="68">
        <v>3.0000000000000001E-3</v>
      </c>
      <c r="AI101" s="59"/>
    </row>
    <row r="102" spans="1:35" s="60" customFormat="1" ht="21.95" customHeight="1" outlineLevel="3">
      <c r="A102" s="58"/>
      <c r="B102" s="193" t="s">
        <v>275</v>
      </c>
      <c r="C102" s="194"/>
      <c r="D102" s="194"/>
      <c r="E102" s="194"/>
      <c r="F102" s="194"/>
      <c r="G102" s="194"/>
      <c r="H102" s="194"/>
      <c r="I102" s="194"/>
      <c r="J102" s="194"/>
      <c r="K102" s="195" t="s">
        <v>190</v>
      </c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6">
        <f>AH102/AH100</f>
        <v>0.53846153846153844</v>
      </c>
      <c r="AD102" s="196"/>
      <c r="AE102" s="196"/>
      <c r="AF102" s="196"/>
      <c r="AG102" s="196"/>
      <c r="AH102" s="68">
        <v>3.5000000000000001E-3</v>
      </c>
      <c r="AI102" s="59"/>
    </row>
    <row r="103" spans="1:35" s="60" customFormat="1" ht="21.95" customHeight="1" outlineLevel="1">
      <c r="A103" s="58"/>
      <c r="B103" s="188" t="s">
        <v>257</v>
      </c>
      <c r="C103" s="189"/>
      <c r="D103" s="189"/>
      <c r="E103" s="189"/>
      <c r="F103" s="189"/>
      <c r="G103" s="189"/>
      <c r="H103" s="189"/>
      <c r="I103" s="189"/>
      <c r="J103" s="190"/>
      <c r="K103" s="191" t="s">
        <v>220</v>
      </c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2">
        <f>AH103/AH82</f>
        <v>0.21087533156498675</v>
      </c>
      <c r="AD103" s="192"/>
      <c r="AE103" s="192"/>
      <c r="AF103" s="192"/>
      <c r="AG103" s="192"/>
      <c r="AH103" s="67">
        <f>AH104+AH107+AH110</f>
        <v>3.1800000000000002E-2</v>
      </c>
      <c r="AI103" s="59"/>
    </row>
    <row r="104" spans="1:35" s="60" customFormat="1" ht="21.95" customHeight="1" outlineLevel="2">
      <c r="A104" s="58"/>
      <c r="B104" s="197" t="s">
        <v>276</v>
      </c>
      <c r="C104" s="198"/>
      <c r="D104" s="198"/>
      <c r="E104" s="198"/>
      <c r="F104" s="198"/>
      <c r="G104" s="198"/>
      <c r="H104" s="198"/>
      <c r="I104" s="198"/>
      <c r="J104" s="198"/>
      <c r="K104" s="199" t="s">
        <v>118</v>
      </c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200">
        <f>AH104/AH103</f>
        <v>0.6132075471698113</v>
      </c>
      <c r="AD104" s="200"/>
      <c r="AE104" s="200"/>
      <c r="AF104" s="200"/>
      <c r="AG104" s="200"/>
      <c r="AH104" s="69">
        <f>SUM(AH105:AH106)</f>
        <v>1.95E-2</v>
      </c>
      <c r="AI104" s="59"/>
    </row>
    <row r="105" spans="1:35" s="60" customFormat="1" ht="21.95" customHeight="1" outlineLevel="3">
      <c r="A105" s="58"/>
      <c r="B105" s="193" t="s">
        <v>279</v>
      </c>
      <c r="C105" s="194"/>
      <c r="D105" s="194"/>
      <c r="E105" s="194"/>
      <c r="F105" s="194"/>
      <c r="G105" s="194"/>
      <c r="H105" s="194"/>
      <c r="I105" s="194"/>
      <c r="J105" s="194"/>
      <c r="K105" s="203" t="s">
        <v>119</v>
      </c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196">
        <f>AH105/AH104</f>
        <v>0.76923076923076916</v>
      </c>
      <c r="AD105" s="196"/>
      <c r="AE105" s="196"/>
      <c r="AF105" s="196"/>
      <c r="AG105" s="196"/>
      <c r="AH105" s="68">
        <v>1.4999999999999999E-2</v>
      </c>
      <c r="AI105" s="59"/>
    </row>
    <row r="106" spans="1:35" s="60" customFormat="1" ht="21.95" customHeight="1" outlineLevel="3">
      <c r="A106" s="58"/>
      <c r="B106" s="193" t="s">
        <v>280</v>
      </c>
      <c r="C106" s="194"/>
      <c r="D106" s="194"/>
      <c r="E106" s="194"/>
      <c r="F106" s="194"/>
      <c r="G106" s="194"/>
      <c r="H106" s="194"/>
      <c r="I106" s="194"/>
      <c r="J106" s="194"/>
      <c r="K106" s="203" t="s">
        <v>187</v>
      </c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196">
        <f>AH106/AH104</f>
        <v>0.23076923076923075</v>
      </c>
      <c r="AD106" s="196"/>
      <c r="AE106" s="196"/>
      <c r="AF106" s="196"/>
      <c r="AG106" s="196"/>
      <c r="AH106" s="68">
        <v>4.4999999999999997E-3</v>
      </c>
      <c r="AI106" s="59"/>
    </row>
    <row r="107" spans="1:35" s="60" customFormat="1" ht="21.95" customHeight="1" outlineLevel="2">
      <c r="A107" s="58"/>
      <c r="B107" s="197" t="s">
        <v>277</v>
      </c>
      <c r="C107" s="198"/>
      <c r="D107" s="198"/>
      <c r="E107" s="198"/>
      <c r="F107" s="198"/>
      <c r="G107" s="198"/>
      <c r="H107" s="198"/>
      <c r="I107" s="198"/>
      <c r="J107" s="198"/>
      <c r="K107" s="199" t="s">
        <v>120</v>
      </c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9"/>
      <c r="AC107" s="200">
        <f>AH107/AH103</f>
        <v>0.25157232704402516</v>
      </c>
      <c r="AD107" s="200"/>
      <c r="AE107" s="200"/>
      <c r="AF107" s="200"/>
      <c r="AG107" s="200"/>
      <c r="AH107" s="69">
        <f>SUM(AH108:AH109)</f>
        <v>8.0000000000000002E-3</v>
      </c>
      <c r="AI107" s="59"/>
    </row>
    <row r="108" spans="1:35" s="60" customFormat="1" ht="21.95" customHeight="1" outlineLevel="3">
      <c r="A108" s="58"/>
      <c r="B108" s="193" t="s">
        <v>281</v>
      </c>
      <c r="C108" s="194"/>
      <c r="D108" s="194"/>
      <c r="E108" s="194"/>
      <c r="F108" s="194"/>
      <c r="G108" s="194"/>
      <c r="H108" s="194"/>
      <c r="I108" s="194"/>
      <c r="J108" s="194"/>
      <c r="K108" s="203" t="s">
        <v>119</v>
      </c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196">
        <f>AH108/AH107</f>
        <v>0.75</v>
      </c>
      <c r="AD108" s="196"/>
      <c r="AE108" s="196"/>
      <c r="AF108" s="196"/>
      <c r="AG108" s="196"/>
      <c r="AH108" s="68">
        <v>6.0000000000000001E-3</v>
      </c>
      <c r="AI108" s="59"/>
    </row>
    <row r="109" spans="1:35" s="60" customFormat="1" ht="21.95" customHeight="1" outlineLevel="3">
      <c r="A109" s="58"/>
      <c r="B109" s="193" t="s">
        <v>282</v>
      </c>
      <c r="C109" s="194"/>
      <c r="D109" s="194"/>
      <c r="E109" s="194"/>
      <c r="F109" s="194"/>
      <c r="G109" s="194"/>
      <c r="H109" s="194"/>
      <c r="I109" s="194"/>
      <c r="J109" s="194"/>
      <c r="K109" s="203" t="s">
        <v>187</v>
      </c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196">
        <f>AH109/AH107</f>
        <v>0.25</v>
      </c>
      <c r="AD109" s="196"/>
      <c r="AE109" s="196"/>
      <c r="AF109" s="196"/>
      <c r="AG109" s="196"/>
      <c r="AH109" s="68">
        <v>2E-3</v>
      </c>
      <c r="AI109" s="59"/>
    </row>
    <row r="110" spans="1:35" s="60" customFormat="1" ht="21.95" customHeight="1" outlineLevel="2">
      <c r="A110" s="58"/>
      <c r="B110" s="197" t="s">
        <v>278</v>
      </c>
      <c r="C110" s="198"/>
      <c r="D110" s="198"/>
      <c r="E110" s="198"/>
      <c r="F110" s="198"/>
      <c r="G110" s="198"/>
      <c r="H110" s="198"/>
      <c r="I110" s="198"/>
      <c r="J110" s="198"/>
      <c r="K110" s="199" t="s">
        <v>121</v>
      </c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9"/>
      <c r="AC110" s="200">
        <f>AH110/AH103</f>
        <v>0.13522012578616352</v>
      </c>
      <c r="AD110" s="200"/>
      <c r="AE110" s="200"/>
      <c r="AF110" s="200"/>
      <c r="AG110" s="200"/>
      <c r="AH110" s="69">
        <f>SUM(AH111:AH112)</f>
        <v>4.3E-3</v>
      </c>
      <c r="AI110" s="59"/>
    </row>
    <row r="111" spans="1:35" s="60" customFormat="1" ht="21.95" customHeight="1" outlineLevel="3">
      <c r="A111" s="58"/>
      <c r="B111" s="193" t="s">
        <v>283</v>
      </c>
      <c r="C111" s="194"/>
      <c r="D111" s="194"/>
      <c r="E111" s="194"/>
      <c r="F111" s="194"/>
      <c r="G111" s="194"/>
      <c r="H111" s="194"/>
      <c r="I111" s="194"/>
      <c r="J111" s="194"/>
      <c r="K111" s="203" t="s">
        <v>187</v>
      </c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196">
        <f>AH111/AH110</f>
        <v>0.41860465116279066</v>
      </c>
      <c r="AD111" s="196"/>
      <c r="AE111" s="196"/>
      <c r="AF111" s="196"/>
      <c r="AG111" s="196"/>
      <c r="AH111" s="68">
        <v>1.8E-3</v>
      </c>
      <c r="AI111" s="59"/>
    </row>
    <row r="112" spans="1:35" s="60" customFormat="1" ht="21.95" customHeight="1" outlineLevel="3">
      <c r="A112" s="58"/>
      <c r="B112" s="193" t="s">
        <v>284</v>
      </c>
      <c r="C112" s="194"/>
      <c r="D112" s="194"/>
      <c r="E112" s="194"/>
      <c r="F112" s="194"/>
      <c r="G112" s="194"/>
      <c r="H112" s="194"/>
      <c r="I112" s="194"/>
      <c r="J112" s="194"/>
      <c r="K112" s="203" t="s">
        <v>190</v>
      </c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196">
        <f>AH112/AH110</f>
        <v>0.58139534883720934</v>
      </c>
      <c r="AD112" s="196"/>
      <c r="AE112" s="196"/>
      <c r="AF112" s="196"/>
      <c r="AG112" s="196"/>
      <c r="AH112" s="68">
        <v>2.5000000000000001E-3</v>
      </c>
      <c r="AI112" s="59"/>
    </row>
    <row r="113" spans="1:35" ht="21.95" customHeight="1">
      <c r="A113" s="23"/>
      <c r="B113" s="204">
        <v>1.4</v>
      </c>
      <c r="C113" s="205"/>
      <c r="D113" s="205"/>
      <c r="E113" s="205"/>
      <c r="F113" s="205"/>
      <c r="G113" s="205"/>
      <c r="H113" s="205"/>
      <c r="I113" s="205"/>
      <c r="J113" s="205"/>
      <c r="K113" s="206" t="s">
        <v>344</v>
      </c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207">
        <f>AH113/AH11</f>
        <v>0.17850446261156525</v>
      </c>
      <c r="AD113" s="207"/>
      <c r="AE113" s="207"/>
      <c r="AF113" s="207"/>
      <c r="AG113" s="207"/>
      <c r="AH113" s="70">
        <f>SUM(AH114,AH119,AH120,AH130,AH131,AH132,AH133,AH134,AH135,AH136)</f>
        <v>0.17849999999999996</v>
      </c>
      <c r="AI113" s="57"/>
    </row>
    <row r="114" spans="1:35" s="60" customFormat="1" ht="21.95" customHeight="1" outlineLevel="1">
      <c r="A114" s="58"/>
      <c r="B114" s="188" t="s">
        <v>285</v>
      </c>
      <c r="C114" s="189"/>
      <c r="D114" s="189"/>
      <c r="E114" s="189"/>
      <c r="F114" s="189"/>
      <c r="G114" s="189"/>
      <c r="H114" s="189"/>
      <c r="I114" s="189"/>
      <c r="J114" s="190"/>
      <c r="K114" s="191" t="s">
        <v>115</v>
      </c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2">
        <f>AH114/$AH$113</f>
        <v>0.4369747899159665</v>
      </c>
      <c r="AD114" s="192"/>
      <c r="AE114" s="192"/>
      <c r="AF114" s="192"/>
      <c r="AG114" s="192"/>
      <c r="AH114" s="67">
        <f>AH115+AH117</f>
        <v>7.8E-2</v>
      </c>
      <c r="AI114" s="59"/>
    </row>
    <row r="115" spans="1:35" s="60" customFormat="1" ht="21.95" customHeight="1" outlineLevel="2">
      <c r="A115" s="58"/>
      <c r="B115" s="197" t="s">
        <v>349</v>
      </c>
      <c r="C115" s="198"/>
      <c r="D115" s="198"/>
      <c r="E115" s="198"/>
      <c r="F115" s="198"/>
      <c r="G115" s="198"/>
      <c r="H115" s="198"/>
      <c r="I115" s="198"/>
      <c r="J115" s="198"/>
      <c r="K115" s="199" t="s">
        <v>218</v>
      </c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200">
        <f>AH115/AH114</f>
        <v>0.64102564102564108</v>
      </c>
      <c r="AD115" s="200"/>
      <c r="AE115" s="200"/>
      <c r="AF115" s="200"/>
      <c r="AG115" s="200"/>
      <c r="AH115" s="69">
        <f>SUM(AH116:AH116)</f>
        <v>0.05</v>
      </c>
      <c r="AI115" s="59"/>
    </row>
    <row r="116" spans="1:35" s="60" customFormat="1" ht="21.95" customHeight="1" outlineLevel="3">
      <c r="A116" s="58"/>
      <c r="B116" s="193" t="s">
        <v>354</v>
      </c>
      <c r="C116" s="194"/>
      <c r="D116" s="194"/>
      <c r="E116" s="194"/>
      <c r="F116" s="194"/>
      <c r="G116" s="194"/>
      <c r="H116" s="194"/>
      <c r="I116" s="194"/>
      <c r="J116" s="194"/>
      <c r="K116" s="195" t="s">
        <v>206</v>
      </c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6">
        <f>AH116/AH115</f>
        <v>1</v>
      </c>
      <c r="AD116" s="196"/>
      <c r="AE116" s="196"/>
      <c r="AF116" s="196"/>
      <c r="AG116" s="196"/>
      <c r="AH116" s="68">
        <v>0.05</v>
      </c>
      <c r="AI116" s="59"/>
    </row>
    <row r="117" spans="1:35" s="60" customFormat="1" ht="21.95" customHeight="1" outlineLevel="2">
      <c r="A117" s="58"/>
      <c r="B117" s="197" t="s">
        <v>350</v>
      </c>
      <c r="C117" s="198"/>
      <c r="D117" s="198"/>
      <c r="E117" s="198"/>
      <c r="F117" s="198"/>
      <c r="G117" s="198"/>
      <c r="H117" s="198"/>
      <c r="I117" s="198"/>
      <c r="J117" s="198"/>
      <c r="K117" s="199" t="s">
        <v>220</v>
      </c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200">
        <f>AH117/AH114</f>
        <v>0.35897435897435898</v>
      </c>
      <c r="AD117" s="200"/>
      <c r="AE117" s="200"/>
      <c r="AF117" s="200"/>
      <c r="AG117" s="200"/>
      <c r="AH117" s="69">
        <f>SUM(AH118:AH118)</f>
        <v>2.8000000000000001E-2</v>
      </c>
      <c r="AI117" s="59"/>
    </row>
    <row r="118" spans="1:35" s="60" customFormat="1" ht="21.95" customHeight="1" outlineLevel="3">
      <c r="A118" s="58"/>
      <c r="B118" s="193" t="s">
        <v>355</v>
      </c>
      <c r="C118" s="194"/>
      <c r="D118" s="194"/>
      <c r="E118" s="194"/>
      <c r="F118" s="194"/>
      <c r="G118" s="194"/>
      <c r="H118" s="194"/>
      <c r="I118" s="194"/>
      <c r="J118" s="194"/>
      <c r="K118" s="195" t="s">
        <v>206</v>
      </c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6">
        <f>AH118/AH117</f>
        <v>1</v>
      </c>
      <c r="AD118" s="196"/>
      <c r="AE118" s="196"/>
      <c r="AF118" s="196"/>
      <c r="AG118" s="196"/>
      <c r="AH118" s="68">
        <v>2.8000000000000001E-2</v>
      </c>
      <c r="AI118" s="59"/>
    </row>
    <row r="119" spans="1:35" s="60" customFormat="1" ht="21.95" customHeight="1" outlineLevel="1">
      <c r="A119" s="58"/>
      <c r="B119" s="188" t="s">
        <v>286</v>
      </c>
      <c r="C119" s="189"/>
      <c r="D119" s="189"/>
      <c r="E119" s="189"/>
      <c r="F119" s="189"/>
      <c r="G119" s="189"/>
      <c r="H119" s="189"/>
      <c r="I119" s="189"/>
      <c r="J119" s="190"/>
      <c r="K119" s="191" t="s">
        <v>336</v>
      </c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2">
        <f>AH119/$AH$113</f>
        <v>0.2952380952380953</v>
      </c>
      <c r="AD119" s="192"/>
      <c r="AE119" s="192"/>
      <c r="AF119" s="192"/>
      <c r="AG119" s="192"/>
      <c r="AH119" s="67">
        <v>5.2699999999999997E-2</v>
      </c>
      <c r="AI119" s="59"/>
    </row>
    <row r="120" spans="1:35" s="60" customFormat="1" ht="21.95" customHeight="1" outlineLevel="1">
      <c r="A120" s="58"/>
      <c r="B120" s="188" t="s">
        <v>287</v>
      </c>
      <c r="C120" s="189"/>
      <c r="D120" s="189"/>
      <c r="E120" s="189"/>
      <c r="F120" s="189"/>
      <c r="G120" s="189"/>
      <c r="H120" s="189"/>
      <c r="I120" s="189"/>
      <c r="J120" s="190"/>
      <c r="K120" s="191" t="s">
        <v>207</v>
      </c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2">
        <f>AH120/$AH$113</f>
        <v>0.1008403361344538</v>
      </c>
      <c r="AD120" s="192"/>
      <c r="AE120" s="192"/>
      <c r="AF120" s="192"/>
      <c r="AG120" s="192"/>
      <c r="AH120" s="67">
        <v>1.7999999999999999E-2</v>
      </c>
      <c r="AI120" s="59"/>
    </row>
    <row r="121" spans="1:35" s="60" customFormat="1" ht="21.95" customHeight="1" outlineLevel="2">
      <c r="A121" s="58"/>
      <c r="B121" s="197" t="s">
        <v>351</v>
      </c>
      <c r="C121" s="198"/>
      <c r="D121" s="198"/>
      <c r="E121" s="198"/>
      <c r="F121" s="198"/>
      <c r="G121" s="198"/>
      <c r="H121" s="198"/>
      <c r="I121" s="198"/>
      <c r="J121" s="198"/>
      <c r="K121" s="199" t="s">
        <v>218</v>
      </c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  <c r="AA121" s="199"/>
      <c r="AB121" s="199"/>
      <c r="AC121" s="200">
        <f>AH121/AH120</f>
        <v>0.69444444444444453</v>
      </c>
      <c r="AD121" s="200"/>
      <c r="AE121" s="200"/>
      <c r="AF121" s="200"/>
      <c r="AG121" s="200"/>
      <c r="AH121" s="69">
        <f>SUM(AH122:AH123)</f>
        <v>1.2500000000000001E-2</v>
      </c>
      <c r="AI121" s="59"/>
    </row>
    <row r="122" spans="1:35" s="60" customFormat="1" ht="21.95" customHeight="1" outlineLevel="3">
      <c r="A122" s="58"/>
      <c r="B122" s="193" t="s">
        <v>356</v>
      </c>
      <c r="C122" s="194"/>
      <c r="D122" s="194"/>
      <c r="E122" s="194"/>
      <c r="F122" s="194"/>
      <c r="G122" s="194"/>
      <c r="H122" s="194"/>
      <c r="I122" s="194"/>
      <c r="J122" s="194"/>
      <c r="K122" s="195" t="s">
        <v>208</v>
      </c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6">
        <f>AH122/AH121</f>
        <v>0.51999999999999991</v>
      </c>
      <c r="AD122" s="196"/>
      <c r="AE122" s="196"/>
      <c r="AF122" s="196"/>
      <c r="AG122" s="196"/>
      <c r="AH122" s="68">
        <v>6.4999999999999997E-3</v>
      </c>
      <c r="AI122" s="59"/>
    </row>
    <row r="123" spans="1:35" s="60" customFormat="1" ht="21.95" customHeight="1" outlineLevel="3">
      <c r="A123" s="58"/>
      <c r="B123" s="193" t="s">
        <v>357</v>
      </c>
      <c r="C123" s="194"/>
      <c r="D123" s="194"/>
      <c r="E123" s="194"/>
      <c r="F123" s="194"/>
      <c r="G123" s="194"/>
      <c r="H123" s="194"/>
      <c r="I123" s="194"/>
      <c r="J123" s="194"/>
      <c r="K123" s="195" t="s">
        <v>209</v>
      </c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6">
        <f>AH123/AH121</f>
        <v>0.48</v>
      </c>
      <c r="AD123" s="196"/>
      <c r="AE123" s="196"/>
      <c r="AF123" s="196"/>
      <c r="AG123" s="196"/>
      <c r="AH123" s="68">
        <v>6.0000000000000001E-3</v>
      </c>
      <c r="AI123" s="59"/>
    </row>
    <row r="124" spans="1:35" s="60" customFormat="1" ht="21.95" customHeight="1" outlineLevel="2">
      <c r="A124" s="58"/>
      <c r="B124" s="197" t="s">
        <v>352</v>
      </c>
      <c r="C124" s="198"/>
      <c r="D124" s="198"/>
      <c r="E124" s="198"/>
      <c r="F124" s="198"/>
      <c r="G124" s="198"/>
      <c r="H124" s="198"/>
      <c r="I124" s="198"/>
      <c r="J124" s="198"/>
      <c r="K124" s="199" t="s">
        <v>219</v>
      </c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  <c r="AA124" s="199"/>
      <c r="AB124" s="199"/>
      <c r="AC124" s="200">
        <f>AH124/AH120</f>
        <v>0.69444444444444453</v>
      </c>
      <c r="AD124" s="200"/>
      <c r="AE124" s="200"/>
      <c r="AF124" s="200"/>
      <c r="AG124" s="200"/>
      <c r="AH124" s="69">
        <f>SUM(AH125:AH126)</f>
        <v>1.2500000000000001E-2</v>
      </c>
      <c r="AI124" s="59"/>
    </row>
    <row r="125" spans="1:35" s="60" customFormat="1" ht="21.95" customHeight="1" outlineLevel="3">
      <c r="A125" s="58"/>
      <c r="B125" s="193" t="s">
        <v>358</v>
      </c>
      <c r="C125" s="194"/>
      <c r="D125" s="194"/>
      <c r="E125" s="194"/>
      <c r="F125" s="194"/>
      <c r="G125" s="194"/>
      <c r="H125" s="194"/>
      <c r="I125" s="194"/>
      <c r="J125" s="194"/>
      <c r="K125" s="195" t="s">
        <v>208</v>
      </c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6">
        <f>AH125/AH124</f>
        <v>0.51999999999999991</v>
      </c>
      <c r="AD125" s="196"/>
      <c r="AE125" s="196"/>
      <c r="AF125" s="196"/>
      <c r="AG125" s="196"/>
      <c r="AH125" s="68">
        <v>6.4999999999999997E-3</v>
      </c>
      <c r="AI125" s="59"/>
    </row>
    <row r="126" spans="1:35" s="60" customFormat="1" ht="21.95" customHeight="1" outlineLevel="3">
      <c r="A126" s="58"/>
      <c r="B126" s="193" t="s">
        <v>359</v>
      </c>
      <c r="C126" s="194"/>
      <c r="D126" s="194"/>
      <c r="E126" s="194"/>
      <c r="F126" s="194"/>
      <c r="G126" s="194"/>
      <c r="H126" s="194"/>
      <c r="I126" s="194"/>
      <c r="J126" s="194"/>
      <c r="K126" s="195" t="s">
        <v>209</v>
      </c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6">
        <f>AH126/AH124</f>
        <v>0.48</v>
      </c>
      <c r="AD126" s="196"/>
      <c r="AE126" s="196"/>
      <c r="AF126" s="196"/>
      <c r="AG126" s="196"/>
      <c r="AH126" s="68">
        <v>6.0000000000000001E-3</v>
      </c>
      <c r="AI126" s="59"/>
    </row>
    <row r="127" spans="1:35" s="60" customFormat="1" ht="21.95" customHeight="1" outlineLevel="2">
      <c r="A127" s="58"/>
      <c r="B127" s="197" t="s">
        <v>353</v>
      </c>
      <c r="C127" s="198"/>
      <c r="D127" s="198"/>
      <c r="E127" s="198"/>
      <c r="F127" s="198"/>
      <c r="G127" s="198"/>
      <c r="H127" s="198"/>
      <c r="I127" s="198"/>
      <c r="J127" s="198"/>
      <c r="K127" s="199" t="s">
        <v>220</v>
      </c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  <c r="AA127" s="199"/>
      <c r="AB127" s="199"/>
      <c r="AC127" s="200">
        <f>AH127/AH90</f>
        <v>2.2727272727272729</v>
      </c>
      <c r="AD127" s="200"/>
      <c r="AE127" s="200"/>
      <c r="AF127" s="200"/>
      <c r="AG127" s="200"/>
      <c r="AH127" s="69">
        <f>SUM(AH128:AH129)</f>
        <v>1.2500000000000001E-2</v>
      </c>
      <c r="AI127" s="59"/>
    </row>
    <row r="128" spans="1:35" s="60" customFormat="1" ht="21.95" customHeight="1" outlineLevel="3">
      <c r="A128" s="58"/>
      <c r="B128" s="193" t="s">
        <v>360</v>
      </c>
      <c r="C128" s="194"/>
      <c r="D128" s="194"/>
      <c r="E128" s="194"/>
      <c r="F128" s="194"/>
      <c r="G128" s="194"/>
      <c r="H128" s="194"/>
      <c r="I128" s="194"/>
      <c r="J128" s="194"/>
      <c r="K128" s="195" t="s">
        <v>208</v>
      </c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6">
        <f>AH128/AH127</f>
        <v>0.51999999999999991</v>
      </c>
      <c r="AD128" s="196"/>
      <c r="AE128" s="196"/>
      <c r="AF128" s="196"/>
      <c r="AG128" s="196"/>
      <c r="AH128" s="68">
        <v>6.4999999999999997E-3</v>
      </c>
      <c r="AI128" s="59"/>
    </row>
    <row r="129" spans="1:35" s="60" customFormat="1" ht="21.95" customHeight="1" outlineLevel="3">
      <c r="A129" s="58"/>
      <c r="B129" s="193" t="s">
        <v>361</v>
      </c>
      <c r="C129" s="194"/>
      <c r="D129" s="194"/>
      <c r="E129" s="194"/>
      <c r="F129" s="194"/>
      <c r="G129" s="194"/>
      <c r="H129" s="194"/>
      <c r="I129" s="194"/>
      <c r="J129" s="194"/>
      <c r="K129" s="195" t="s">
        <v>209</v>
      </c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6">
        <f>AH129/AH127</f>
        <v>0.48</v>
      </c>
      <c r="AD129" s="196"/>
      <c r="AE129" s="196"/>
      <c r="AF129" s="196"/>
      <c r="AG129" s="196"/>
      <c r="AH129" s="68">
        <v>6.0000000000000001E-3</v>
      </c>
      <c r="AI129" s="59"/>
    </row>
    <row r="130" spans="1:35" s="60" customFormat="1" ht="21.95" customHeight="1" outlineLevel="1">
      <c r="A130" s="58"/>
      <c r="B130" s="188" t="s">
        <v>288</v>
      </c>
      <c r="C130" s="189"/>
      <c r="D130" s="189"/>
      <c r="E130" s="189"/>
      <c r="F130" s="189"/>
      <c r="G130" s="189"/>
      <c r="H130" s="189"/>
      <c r="I130" s="189"/>
      <c r="J130" s="190"/>
      <c r="K130" s="191" t="s">
        <v>82</v>
      </c>
      <c r="L130" s="191"/>
      <c r="M130" s="191"/>
      <c r="N130" s="191"/>
      <c r="O130" s="191"/>
      <c r="P130" s="191"/>
      <c r="Q130" s="191"/>
      <c r="R130" s="191"/>
      <c r="S130" s="191"/>
      <c r="T130" s="191"/>
      <c r="U130" s="191"/>
      <c r="V130" s="191"/>
      <c r="W130" s="191"/>
      <c r="X130" s="191"/>
      <c r="Y130" s="191"/>
      <c r="Z130" s="191"/>
      <c r="AA130" s="191"/>
      <c r="AB130" s="191"/>
      <c r="AC130" s="192">
        <f t="shared" ref="AC130:AC136" si="6">AH130/$AH$113</f>
        <v>3.3613445378151266E-2</v>
      </c>
      <c r="AD130" s="192"/>
      <c r="AE130" s="192"/>
      <c r="AF130" s="192"/>
      <c r="AG130" s="192"/>
      <c r="AH130" s="67">
        <v>6.0000000000000001E-3</v>
      </c>
      <c r="AI130" s="59"/>
    </row>
    <row r="131" spans="1:35" s="60" customFormat="1" ht="21.95" customHeight="1" outlineLevel="1">
      <c r="A131" s="58"/>
      <c r="B131" s="188" t="s">
        <v>289</v>
      </c>
      <c r="C131" s="189"/>
      <c r="D131" s="189"/>
      <c r="E131" s="189"/>
      <c r="F131" s="189"/>
      <c r="G131" s="189"/>
      <c r="H131" s="189"/>
      <c r="I131" s="189"/>
      <c r="J131" s="190"/>
      <c r="K131" s="191" t="s">
        <v>191</v>
      </c>
      <c r="L131" s="191"/>
      <c r="M131" s="191"/>
      <c r="N131" s="191"/>
      <c r="O131" s="191"/>
      <c r="P131" s="191"/>
      <c r="Q131" s="191"/>
      <c r="R131" s="191"/>
      <c r="S131" s="191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2">
        <f t="shared" si="6"/>
        <v>3.3613445378151266E-2</v>
      </c>
      <c r="AD131" s="192"/>
      <c r="AE131" s="192"/>
      <c r="AF131" s="192"/>
      <c r="AG131" s="192"/>
      <c r="AH131" s="67">
        <v>6.0000000000000001E-3</v>
      </c>
      <c r="AI131" s="59"/>
    </row>
    <row r="132" spans="1:35" s="60" customFormat="1" ht="21.95" customHeight="1" outlineLevel="1">
      <c r="A132" s="58"/>
      <c r="B132" s="188" t="s">
        <v>290</v>
      </c>
      <c r="C132" s="189"/>
      <c r="D132" s="189"/>
      <c r="E132" s="189"/>
      <c r="F132" s="189"/>
      <c r="G132" s="189"/>
      <c r="H132" s="189"/>
      <c r="I132" s="189"/>
      <c r="J132" s="190"/>
      <c r="K132" s="191" t="s">
        <v>117</v>
      </c>
      <c r="L132" s="191"/>
      <c r="M132" s="191"/>
      <c r="N132" s="191"/>
      <c r="O132" s="191"/>
      <c r="P132" s="191"/>
      <c r="Q132" s="191"/>
      <c r="R132" s="191"/>
      <c r="S132" s="191"/>
      <c r="T132" s="191"/>
      <c r="U132" s="191"/>
      <c r="V132" s="191"/>
      <c r="W132" s="191"/>
      <c r="X132" s="191"/>
      <c r="Y132" s="191"/>
      <c r="Z132" s="191"/>
      <c r="AA132" s="191"/>
      <c r="AB132" s="191"/>
      <c r="AC132" s="192">
        <f t="shared" si="6"/>
        <v>2.6330532212885161E-2</v>
      </c>
      <c r="AD132" s="192"/>
      <c r="AE132" s="192"/>
      <c r="AF132" s="192"/>
      <c r="AG132" s="192"/>
      <c r="AH132" s="67">
        <v>4.7000000000000002E-3</v>
      </c>
      <c r="AI132" s="59"/>
    </row>
    <row r="133" spans="1:35" s="60" customFormat="1" ht="21.95" customHeight="1" outlineLevel="1">
      <c r="A133" s="58"/>
      <c r="B133" s="188" t="s">
        <v>337</v>
      </c>
      <c r="C133" s="189"/>
      <c r="D133" s="189"/>
      <c r="E133" s="189"/>
      <c r="F133" s="189"/>
      <c r="G133" s="189"/>
      <c r="H133" s="189"/>
      <c r="I133" s="189"/>
      <c r="J133" s="190"/>
      <c r="K133" s="191" t="s">
        <v>116</v>
      </c>
      <c r="L133" s="191"/>
      <c r="M133" s="191"/>
      <c r="N133" s="191"/>
      <c r="O133" s="191"/>
      <c r="P133" s="191"/>
      <c r="Q133" s="191"/>
      <c r="R133" s="191"/>
      <c r="S133" s="191"/>
      <c r="T133" s="191"/>
      <c r="U133" s="191"/>
      <c r="V133" s="191"/>
      <c r="W133" s="191"/>
      <c r="X133" s="191"/>
      <c r="Y133" s="191"/>
      <c r="Z133" s="191"/>
      <c r="AA133" s="191"/>
      <c r="AB133" s="191"/>
      <c r="AC133" s="192">
        <f t="shared" si="6"/>
        <v>2.8571428571428577E-2</v>
      </c>
      <c r="AD133" s="192"/>
      <c r="AE133" s="192"/>
      <c r="AF133" s="192"/>
      <c r="AG133" s="192"/>
      <c r="AH133" s="67">
        <v>5.1000000000000004E-3</v>
      </c>
      <c r="AI133" s="59"/>
    </row>
    <row r="134" spans="1:35" s="60" customFormat="1" ht="21.95" customHeight="1" outlineLevel="1">
      <c r="A134" s="58"/>
      <c r="B134" s="188" t="s">
        <v>345</v>
      </c>
      <c r="C134" s="189"/>
      <c r="D134" s="189"/>
      <c r="E134" s="189"/>
      <c r="F134" s="189"/>
      <c r="G134" s="189"/>
      <c r="H134" s="189"/>
      <c r="I134" s="189"/>
      <c r="J134" s="190"/>
      <c r="K134" s="191" t="s">
        <v>192</v>
      </c>
      <c r="L134" s="191"/>
      <c r="M134" s="191"/>
      <c r="N134" s="191"/>
      <c r="O134" s="191"/>
      <c r="P134" s="191"/>
      <c r="Q134" s="191"/>
      <c r="R134" s="191"/>
      <c r="S134" s="191"/>
      <c r="T134" s="191"/>
      <c r="U134" s="191"/>
      <c r="V134" s="191"/>
      <c r="W134" s="191"/>
      <c r="X134" s="191"/>
      <c r="Y134" s="191"/>
      <c r="Z134" s="191"/>
      <c r="AA134" s="191"/>
      <c r="AB134" s="191"/>
      <c r="AC134" s="192">
        <f t="shared" si="6"/>
        <v>2.8571428571428577E-2</v>
      </c>
      <c r="AD134" s="192"/>
      <c r="AE134" s="192"/>
      <c r="AF134" s="192"/>
      <c r="AG134" s="192"/>
      <c r="AH134" s="67">
        <v>5.1000000000000004E-3</v>
      </c>
      <c r="AI134" s="59"/>
    </row>
    <row r="135" spans="1:35" s="60" customFormat="1" ht="21.95" customHeight="1" outlineLevel="1">
      <c r="A135" s="58"/>
      <c r="B135" s="188" t="s">
        <v>346</v>
      </c>
      <c r="C135" s="189"/>
      <c r="D135" s="189"/>
      <c r="E135" s="189"/>
      <c r="F135" s="189"/>
      <c r="G135" s="189"/>
      <c r="H135" s="189"/>
      <c r="I135" s="189"/>
      <c r="J135" s="190"/>
      <c r="K135" s="254" t="s">
        <v>348</v>
      </c>
      <c r="L135" s="255"/>
      <c r="M135" s="255"/>
      <c r="N135" s="255"/>
      <c r="O135" s="255"/>
      <c r="P135" s="255"/>
      <c r="Q135" s="255"/>
      <c r="R135" s="255"/>
      <c r="S135" s="255"/>
      <c r="T135" s="255"/>
      <c r="U135" s="255"/>
      <c r="V135" s="255"/>
      <c r="W135" s="255"/>
      <c r="X135" s="255"/>
      <c r="Y135" s="255"/>
      <c r="Z135" s="255"/>
      <c r="AA135" s="255"/>
      <c r="AB135" s="256"/>
      <c r="AC135" s="192">
        <f t="shared" si="6"/>
        <v>1.008403361344538E-2</v>
      </c>
      <c r="AD135" s="192"/>
      <c r="AE135" s="192"/>
      <c r="AF135" s="192"/>
      <c r="AG135" s="192"/>
      <c r="AH135" s="67">
        <v>1.8E-3</v>
      </c>
      <c r="AI135" s="59"/>
    </row>
    <row r="136" spans="1:35" s="60" customFormat="1" ht="21.95" customHeight="1" outlineLevel="1">
      <c r="A136" s="58"/>
      <c r="B136" s="188" t="s">
        <v>347</v>
      </c>
      <c r="C136" s="189"/>
      <c r="D136" s="189"/>
      <c r="E136" s="189"/>
      <c r="F136" s="189"/>
      <c r="G136" s="189"/>
      <c r="H136" s="189"/>
      <c r="I136" s="189"/>
      <c r="J136" s="190"/>
      <c r="K136" s="191" t="s">
        <v>193</v>
      </c>
      <c r="L136" s="191"/>
      <c r="M136" s="191"/>
      <c r="N136" s="191"/>
      <c r="O136" s="191"/>
      <c r="P136" s="191"/>
      <c r="Q136" s="191"/>
      <c r="R136" s="191"/>
      <c r="S136" s="191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2">
        <f t="shared" si="6"/>
        <v>6.1624649859943993E-3</v>
      </c>
      <c r="AD136" s="192"/>
      <c r="AE136" s="192"/>
      <c r="AF136" s="192"/>
      <c r="AG136" s="192"/>
      <c r="AH136" s="67">
        <v>1.1000000000000001E-3</v>
      </c>
      <c r="AI136" s="59"/>
    </row>
    <row r="137" spans="1:35" ht="21.95" customHeight="1">
      <c r="A137" s="23"/>
      <c r="B137" s="204">
        <v>1.5</v>
      </c>
      <c r="C137" s="205"/>
      <c r="D137" s="205"/>
      <c r="E137" s="205"/>
      <c r="F137" s="205"/>
      <c r="G137" s="205"/>
      <c r="H137" s="205"/>
      <c r="I137" s="205"/>
      <c r="J137" s="205"/>
      <c r="K137" s="206" t="s">
        <v>341</v>
      </c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7">
        <f>AH137/AH11</f>
        <v>0.53571339283482089</v>
      </c>
      <c r="AD137" s="207"/>
      <c r="AE137" s="207"/>
      <c r="AF137" s="207"/>
      <c r="AG137" s="207"/>
      <c r="AH137" s="70">
        <f>AH138+AH151+AH161+AH174+AH178</f>
        <v>0.53570000000000007</v>
      </c>
      <c r="AI137" s="57"/>
    </row>
    <row r="138" spans="1:35" s="60" customFormat="1" ht="21.95" customHeight="1" outlineLevel="1">
      <c r="A138" s="58"/>
      <c r="B138" s="188" t="s">
        <v>250</v>
      </c>
      <c r="C138" s="189"/>
      <c r="D138" s="189"/>
      <c r="E138" s="189"/>
      <c r="F138" s="189"/>
      <c r="G138" s="189"/>
      <c r="H138" s="189"/>
      <c r="I138" s="189"/>
      <c r="J138" s="190"/>
      <c r="K138" s="191" t="s">
        <v>118</v>
      </c>
      <c r="L138" s="191"/>
      <c r="M138" s="191"/>
      <c r="N138" s="191"/>
      <c r="O138" s="19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2">
        <f>AH138/AH137</f>
        <v>0.24547321261900315</v>
      </c>
      <c r="AD138" s="192"/>
      <c r="AE138" s="192"/>
      <c r="AF138" s="192"/>
      <c r="AG138" s="192"/>
      <c r="AH138" s="67">
        <f>AH139+AH143+AH147</f>
        <v>0.13150000000000001</v>
      </c>
      <c r="AI138" s="59"/>
    </row>
    <row r="139" spans="1:35" s="60" customFormat="1" ht="21.95" customHeight="1" outlineLevel="2">
      <c r="A139" s="58"/>
      <c r="B139" s="197" t="s">
        <v>292</v>
      </c>
      <c r="C139" s="198"/>
      <c r="D139" s="198"/>
      <c r="E139" s="198"/>
      <c r="F139" s="198"/>
      <c r="G139" s="198"/>
      <c r="H139" s="198"/>
      <c r="I139" s="198"/>
      <c r="J139" s="198"/>
      <c r="K139" s="199" t="s">
        <v>218</v>
      </c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  <c r="AA139" s="199"/>
      <c r="AB139" s="199"/>
      <c r="AC139" s="200">
        <f>AH139/AH138</f>
        <v>0.37262357414448671</v>
      </c>
      <c r="AD139" s="200"/>
      <c r="AE139" s="200"/>
      <c r="AF139" s="200"/>
      <c r="AG139" s="200"/>
      <c r="AH139" s="69">
        <f>SUM(AH140:AH142)</f>
        <v>4.9000000000000002E-2</v>
      </c>
      <c r="AI139" s="59"/>
    </row>
    <row r="140" spans="1:35" s="66" customFormat="1" ht="21.95" customHeight="1" outlineLevel="3">
      <c r="A140" s="64"/>
      <c r="B140" s="193" t="s">
        <v>294</v>
      </c>
      <c r="C140" s="194"/>
      <c r="D140" s="194"/>
      <c r="E140" s="194"/>
      <c r="F140" s="194"/>
      <c r="G140" s="194"/>
      <c r="H140" s="194"/>
      <c r="I140" s="194"/>
      <c r="J140" s="194"/>
      <c r="K140" s="195" t="s">
        <v>194</v>
      </c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6">
        <f>AH140/$AH$139</f>
        <v>0.77551020408163263</v>
      </c>
      <c r="AD140" s="196"/>
      <c r="AE140" s="196"/>
      <c r="AF140" s="196"/>
      <c r="AG140" s="196"/>
      <c r="AH140" s="68">
        <v>3.7999999999999999E-2</v>
      </c>
      <c r="AI140" s="65"/>
    </row>
    <row r="141" spans="1:35" s="66" customFormat="1" ht="21.95" customHeight="1" outlineLevel="3">
      <c r="A141" s="64"/>
      <c r="B141" s="193" t="s">
        <v>297</v>
      </c>
      <c r="C141" s="194"/>
      <c r="D141" s="194"/>
      <c r="E141" s="194"/>
      <c r="F141" s="194"/>
      <c r="G141" s="194"/>
      <c r="H141" s="194"/>
      <c r="I141" s="194"/>
      <c r="J141" s="194"/>
      <c r="K141" s="195" t="s">
        <v>195</v>
      </c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6">
        <f t="shared" ref="AC141:AC142" si="7">AH141/$AH$139</f>
        <v>7.1428571428571425E-2</v>
      </c>
      <c r="AD141" s="196"/>
      <c r="AE141" s="196"/>
      <c r="AF141" s="196"/>
      <c r="AG141" s="196"/>
      <c r="AH141" s="68">
        <v>3.5000000000000001E-3</v>
      </c>
      <c r="AI141" s="65"/>
    </row>
    <row r="142" spans="1:35" s="66" customFormat="1" ht="21.95" customHeight="1" outlineLevel="3">
      <c r="A142" s="64"/>
      <c r="B142" s="193" t="s">
        <v>298</v>
      </c>
      <c r="C142" s="194"/>
      <c r="D142" s="194"/>
      <c r="E142" s="194"/>
      <c r="F142" s="194"/>
      <c r="G142" s="194"/>
      <c r="H142" s="194"/>
      <c r="I142" s="194"/>
      <c r="J142" s="194"/>
      <c r="K142" s="195" t="s">
        <v>196</v>
      </c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6">
        <f t="shared" si="7"/>
        <v>0.15306122448979589</v>
      </c>
      <c r="AD142" s="196"/>
      <c r="AE142" s="196"/>
      <c r="AF142" s="196"/>
      <c r="AG142" s="196"/>
      <c r="AH142" s="68">
        <v>7.4999999999999997E-3</v>
      </c>
      <c r="AI142" s="65"/>
    </row>
    <row r="143" spans="1:35" s="60" customFormat="1" ht="21.95" customHeight="1" outlineLevel="2">
      <c r="A143" s="58"/>
      <c r="B143" s="197" t="s">
        <v>291</v>
      </c>
      <c r="C143" s="198"/>
      <c r="D143" s="198"/>
      <c r="E143" s="198"/>
      <c r="F143" s="198"/>
      <c r="G143" s="198"/>
      <c r="H143" s="198"/>
      <c r="I143" s="198"/>
      <c r="J143" s="198"/>
      <c r="K143" s="199" t="s">
        <v>219</v>
      </c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199"/>
      <c r="AB143" s="199"/>
      <c r="AC143" s="200">
        <f>AH143/$AH$138</f>
        <v>0.41825095057034212</v>
      </c>
      <c r="AD143" s="200"/>
      <c r="AE143" s="200"/>
      <c r="AF143" s="200"/>
      <c r="AG143" s="200"/>
      <c r="AH143" s="69">
        <f>SUM(AH144:AH146)</f>
        <v>5.4999999999999993E-2</v>
      </c>
      <c r="AI143" s="59"/>
    </row>
    <row r="144" spans="1:35" s="66" customFormat="1" ht="21.95" customHeight="1" outlineLevel="3">
      <c r="A144" s="64"/>
      <c r="B144" s="193" t="s">
        <v>295</v>
      </c>
      <c r="C144" s="194"/>
      <c r="D144" s="194"/>
      <c r="E144" s="194"/>
      <c r="F144" s="194"/>
      <c r="G144" s="194"/>
      <c r="H144" s="194"/>
      <c r="I144" s="194"/>
      <c r="J144" s="194"/>
      <c r="K144" s="195" t="s">
        <v>194</v>
      </c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6">
        <f>AH144/$AH$143</f>
        <v>0.70909090909090922</v>
      </c>
      <c r="AD144" s="196"/>
      <c r="AE144" s="196"/>
      <c r="AF144" s="196"/>
      <c r="AG144" s="196"/>
      <c r="AH144" s="68">
        <v>3.9E-2</v>
      </c>
      <c r="AI144" s="65"/>
    </row>
    <row r="145" spans="1:35" s="66" customFormat="1" ht="21.95" customHeight="1" outlineLevel="3">
      <c r="A145" s="64"/>
      <c r="B145" s="193" t="s">
        <v>299</v>
      </c>
      <c r="C145" s="194"/>
      <c r="D145" s="194"/>
      <c r="E145" s="194"/>
      <c r="F145" s="194"/>
      <c r="G145" s="194"/>
      <c r="H145" s="194"/>
      <c r="I145" s="194"/>
      <c r="J145" s="194"/>
      <c r="K145" s="195" t="s">
        <v>195</v>
      </c>
      <c r="L145" s="195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6">
        <f t="shared" ref="AC145:AC146" si="8">AH145/$AH$143</f>
        <v>9.0909090909090925E-2</v>
      </c>
      <c r="AD145" s="196"/>
      <c r="AE145" s="196"/>
      <c r="AF145" s="196"/>
      <c r="AG145" s="196"/>
      <c r="AH145" s="68">
        <v>5.0000000000000001E-3</v>
      </c>
      <c r="AI145" s="65"/>
    </row>
    <row r="146" spans="1:35" s="66" customFormat="1" ht="21.95" customHeight="1" outlineLevel="3">
      <c r="A146" s="64"/>
      <c r="B146" s="193" t="s">
        <v>300</v>
      </c>
      <c r="C146" s="194"/>
      <c r="D146" s="194"/>
      <c r="E146" s="194"/>
      <c r="F146" s="194"/>
      <c r="G146" s="194"/>
      <c r="H146" s="194"/>
      <c r="I146" s="194"/>
      <c r="J146" s="194"/>
      <c r="K146" s="195" t="s">
        <v>196</v>
      </c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  <c r="AC146" s="196">
        <f t="shared" si="8"/>
        <v>0.2</v>
      </c>
      <c r="AD146" s="196"/>
      <c r="AE146" s="196"/>
      <c r="AF146" s="196"/>
      <c r="AG146" s="196"/>
      <c r="AH146" s="68">
        <v>1.0999999999999999E-2</v>
      </c>
      <c r="AI146" s="65"/>
    </row>
    <row r="147" spans="1:35" s="60" customFormat="1" ht="21.95" customHeight="1" outlineLevel="2">
      <c r="A147" s="58"/>
      <c r="B147" s="197" t="s">
        <v>293</v>
      </c>
      <c r="C147" s="198"/>
      <c r="D147" s="198"/>
      <c r="E147" s="198"/>
      <c r="F147" s="198"/>
      <c r="G147" s="198"/>
      <c r="H147" s="198"/>
      <c r="I147" s="198"/>
      <c r="J147" s="198"/>
      <c r="K147" s="199" t="s">
        <v>220</v>
      </c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  <c r="AA147" s="199"/>
      <c r="AB147" s="199"/>
      <c r="AC147" s="200">
        <f>AH147/AH138</f>
        <v>0.20912547528517109</v>
      </c>
      <c r="AD147" s="200"/>
      <c r="AE147" s="200"/>
      <c r="AF147" s="200"/>
      <c r="AG147" s="200"/>
      <c r="AH147" s="69">
        <f>SUM(AH148:AH150)</f>
        <v>2.75E-2</v>
      </c>
      <c r="AI147" s="59"/>
    </row>
    <row r="148" spans="1:35" s="66" customFormat="1" ht="21.95" customHeight="1" outlineLevel="3">
      <c r="A148" s="64"/>
      <c r="B148" s="193" t="s">
        <v>296</v>
      </c>
      <c r="C148" s="194"/>
      <c r="D148" s="194"/>
      <c r="E148" s="194"/>
      <c r="F148" s="194"/>
      <c r="G148" s="194"/>
      <c r="H148" s="194"/>
      <c r="I148" s="194"/>
      <c r="J148" s="194"/>
      <c r="K148" s="195" t="s">
        <v>194</v>
      </c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  <c r="AB148" s="195"/>
      <c r="AC148" s="196">
        <f>AH148/$AH$147</f>
        <v>0.76363636363636367</v>
      </c>
      <c r="AD148" s="196"/>
      <c r="AE148" s="196"/>
      <c r="AF148" s="196"/>
      <c r="AG148" s="196"/>
      <c r="AH148" s="68">
        <v>2.1000000000000001E-2</v>
      </c>
      <c r="AI148" s="65"/>
    </row>
    <row r="149" spans="1:35" s="66" customFormat="1" ht="21.95" customHeight="1" outlineLevel="3">
      <c r="A149" s="64"/>
      <c r="B149" s="193" t="s">
        <v>301</v>
      </c>
      <c r="C149" s="194"/>
      <c r="D149" s="194"/>
      <c r="E149" s="194"/>
      <c r="F149" s="194"/>
      <c r="G149" s="194"/>
      <c r="H149" s="194"/>
      <c r="I149" s="194"/>
      <c r="J149" s="194"/>
      <c r="K149" s="195" t="s">
        <v>195</v>
      </c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6">
        <f t="shared" ref="AC149:AC150" si="9">AH149/$AH$147</f>
        <v>9.0909090909090912E-2</v>
      </c>
      <c r="AD149" s="196"/>
      <c r="AE149" s="196"/>
      <c r="AF149" s="196"/>
      <c r="AG149" s="196"/>
      <c r="AH149" s="68">
        <v>2.5000000000000001E-3</v>
      </c>
      <c r="AI149" s="65"/>
    </row>
    <row r="150" spans="1:35" s="66" customFormat="1" ht="21.95" customHeight="1" outlineLevel="3">
      <c r="A150" s="64"/>
      <c r="B150" s="193" t="s">
        <v>302</v>
      </c>
      <c r="C150" s="194"/>
      <c r="D150" s="194"/>
      <c r="E150" s="194"/>
      <c r="F150" s="194"/>
      <c r="G150" s="194"/>
      <c r="H150" s="194"/>
      <c r="I150" s="194"/>
      <c r="J150" s="194"/>
      <c r="K150" s="195" t="s">
        <v>196</v>
      </c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6">
        <f t="shared" si="9"/>
        <v>0.14545454545454545</v>
      </c>
      <c r="AD150" s="196"/>
      <c r="AE150" s="196"/>
      <c r="AF150" s="196"/>
      <c r="AG150" s="196"/>
      <c r="AH150" s="68">
        <v>4.0000000000000001E-3</v>
      </c>
      <c r="AI150" s="65"/>
    </row>
    <row r="151" spans="1:35" s="60" customFormat="1" ht="21.95" customHeight="1" outlineLevel="1">
      <c r="A151" s="58"/>
      <c r="B151" s="188" t="s">
        <v>251</v>
      </c>
      <c r="C151" s="189"/>
      <c r="D151" s="189"/>
      <c r="E151" s="189"/>
      <c r="F151" s="189"/>
      <c r="G151" s="189"/>
      <c r="H151" s="189"/>
      <c r="I151" s="189"/>
      <c r="J151" s="190"/>
      <c r="K151" s="191" t="s">
        <v>120</v>
      </c>
      <c r="L151" s="191"/>
      <c r="M151" s="191"/>
      <c r="N151" s="191"/>
      <c r="O151" s="191"/>
      <c r="P151" s="191"/>
      <c r="Q151" s="191"/>
      <c r="R151" s="191"/>
      <c r="S151" s="191"/>
      <c r="T151" s="191"/>
      <c r="U151" s="191"/>
      <c r="V151" s="191"/>
      <c r="W151" s="191"/>
      <c r="X151" s="191"/>
      <c r="Y151" s="191"/>
      <c r="Z151" s="191"/>
      <c r="AA151" s="191"/>
      <c r="AB151" s="191"/>
      <c r="AC151" s="192">
        <f>AH151/AH137</f>
        <v>0.13589695725219339</v>
      </c>
      <c r="AD151" s="192"/>
      <c r="AE151" s="192"/>
      <c r="AF151" s="192"/>
      <c r="AG151" s="192"/>
      <c r="AH151" s="67">
        <f>AH152+AH155+AH158</f>
        <v>7.2800000000000004E-2</v>
      </c>
      <c r="AI151" s="59"/>
    </row>
    <row r="152" spans="1:35" s="60" customFormat="1" ht="21.95" customHeight="1" outlineLevel="2">
      <c r="A152" s="58"/>
      <c r="B152" s="197" t="s">
        <v>303</v>
      </c>
      <c r="C152" s="198"/>
      <c r="D152" s="198"/>
      <c r="E152" s="198"/>
      <c r="F152" s="198"/>
      <c r="G152" s="198"/>
      <c r="H152" s="198"/>
      <c r="I152" s="198"/>
      <c r="J152" s="198"/>
      <c r="K152" s="199" t="s">
        <v>218</v>
      </c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C152" s="200">
        <f>AH152/AH151</f>
        <v>0.37637362637362637</v>
      </c>
      <c r="AD152" s="200"/>
      <c r="AE152" s="200"/>
      <c r="AF152" s="200"/>
      <c r="AG152" s="200"/>
      <c r="AH152" s="69">
        <f>SUM(AH153:AH154)</f>
        <v>2.7400000000000001E-2</v>
      </c>
      <c r="AI152" s="59"/>
    </row>
    <row r="153" spans="1:35" s="66" customFormat="1" ht="21.95" customHeight="1" outlineLevel="3">
      <c r="A153" s="64"/>
      <c r="B153" s="193" t="s">
        <v>309</v>
      </c>
      <c r="C153" s="194"/>
      <c r="D153" s="194"/>
      <c r="E153" s="194"/>
      <c r="F153" s="194"/>
      <c r="G153" s="194"/>
      <c r="H153" s="194"/>
      <c r="I153" s="194"/>
      <c r="J153" s="194"/>
      <c r="K153" s="195" t="s">
        <v>199</v>
      </c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6">
        <f>AH153/AH152</f>
        <v>0.80291970802919699</v>
      </c>
      <c r="AD153" s="196"/>
      <c r="AE153" s="196"/>
      <c r="AF153" s="196"/>
      <c r="AG153" s="196"/>
      <c r="AH153" s="68">
        <v>2.1999999999999999E-2</v>
      </c>
      <c r="AI153" s="65"/>
    </row>
    <row r="154" spans="1:35" s="66" customFormat="1" ht="21.95" customHeight="1" outlineLevel="3">
      <c r="A154" s="64"/>
      <c r="B154" s="193" t="s">
        <v>315</v>
      </c>
      <c r="C154" s="194"/>
      <c r="D154" s="194"/>
      <c r="E154" s="194"/>
      <c r="F154" s="194"/>
      <c r="G154" s="194"/>
      <c r="H154" s="194"/>
      <c r="I154" s="194"/>
      <c r="J154" s="194"/>
      <c r="K154" s="195" t="s">
        <v>200</v>
      </c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  <c r="AB154" s="195"/>
      <c r="AC154" s="196">
        <f>AH154/AH152</f>
        <v>0.19708029197080293</v>
      </c>
      <c r="AD154" s="196"/>
      <c r="AE154" s="196"/>
      <c r="AF154" s="196"/>
      <c r="AG154" s="196"/>
      <c r="AH154" s="68">
        <v>5.4000000000000003E-3</v>
      </c>
      <c r="AI154" s="65"/>
    </row>
    <row r="155" spans="1:35" s="60" customFormat="1" ht="21.95" customHeight="1" outlineLevel="2">
      <c r="A155" s="58"/>
      <c r="B155" s="197" t="s">
        <v>304</v>
      </c>
      <c r="C155" s="198"/>
      <c r="D155" s="198"/>
      <c r="E155" s="198"/>
      <c r="F155" s="198"/>
      <c r="G155" s="198"/>
      <c r="H155" s="198"/>
      <c r="I155" s="198"/>
      <c r="J155" s="198"/>
      <c r="K155" s="199" t="s">
        <v>219</v>
      </c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200">
        <f>AH155/AH151</f>
        <v>0.39560439560439559</v>
      </c>
      <c r="AD155" s="200"/>
      <c r="AE155" s="200"/>
      <c r="AF155" s="200"/>
      <c r="AG155" s="200"/>
      <c r="AH155" s="69">
        <f>SUM(AH156:AH157)</f>
        <v>2.8799999999999999E-2</v>
      </c>
      <c r="AI155" s="59"/>
    </row>
    <row r="156" spans="1:35" s="66" customFormat="1" ht="21.95" customHeight="1" outlineLevel="3">
      <c r="A156" s="64"/>
      <c r="B156" s="193" t="s">
        <v>310</v>
      </c>
      <c r="C156" s="194"/>
      <c r="D156" s="194"/>
      <c r="E156" s="194"/>
      <c r="F156" s="194"/>
      <c r="G156" s="194"/>
      <c r="H156" s="194"/>
      <c r="I156" s="194"/>
      <c r="J156" s="194"/>
      <c r="K156" s="195" t="s">
        <v>199</v>
      </c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6">
        <f>AH156/AH155</f>
        <v>0.76388888888888884</v>
      </c>
      <c r="AD156" s="196"/>
      <c r="AE156" s="196"/>
      <c r="AF156" s="196"/>
      <c r="AG156" s="196"/>
      <c r="AH156" s="68">
        <v>2.1999999999999999E-2</v>
      </c>
      <c r="AI156" s="65"/>
    </row>
    <row r="157" spans="1:35" s="66" customFormat="1" ht="21.95" customHeight="1" outlineLevel="3">
      <c r="A157" s="64"/>
      <c r="B157" s="193" t="s">
        <v>316</v>
      </c>
      <c r="C157" s="194"/>
      <c r="D157" s="194"/>
      <c r="E157" s="194"/>
      <c r="F157" s="194"/>
      <c r="G157" s="194"/>
      <c r="H157" s="194"/>
      <c r="I157" s="194"/>
      <c r="J157" s="194"/>
      <c r="K157" s="195" t="s">
        <v>200</v>
      </c>
      <c r="L157" s="195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6">
        <f>AH157/AH155</f>
        <v>0.2361111111111111</v>
      </c>
      <c r="AD157" s="196"/>
      <c r="AE157" s="196"/>
      <c r="AF157" s="196"/>
      <c r="AG157" s="196"/>
      <c r="AH157" s="68">
        <v>6.7999999999999996E-3</v>
      </c>
      <c r="AI157" s="65"/>
    </row>
    <row r="158" spans="1:35" s="60" customFormat="1" ht="21.95" customHeight="1" outlineLevel="2">
      <c r="A158" s="58"/>
      <c r="B158" s="197" t="s">
        <v>305</v>
      </c>
      <c r="C158" s="198"/>
      <c r="D158" s="198"/>
      <c r="E158" s="198"/>
      <c r="F158" s="198"/>
      <c r="G158" s="198"/>
      <c r="H158" s="198"/>
      <c r="I158" s="198"/>
      <c r="J158" s="198"/>
      <c r="K158" s="199" t="s">
        <v>220</v>
      </c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  <c r="AA158" s="199"/>
      <c r="AB158" s="199"/>
      <c r="AC158" s="200">
        <f>AH158/AH151</f>
        <v>0.22802197802197802</v>
      </c>
      <c r="AD158" s="200"/>
      <c r="AE158" s="200"/>
      <c r="AF158" s="200"/>
      <c r="AG158" s="200"/>
      <c r="AH158" s="69">
        <f>SUM(AH159:AH160)</f>
        <v>1.66E-2</v>
      </c>
      <c r="AI158" s="59"/>
    </row>
    <row r="159" spans="1:35" s="66" customFormat="1" ht="21.95" customHeight="1" outlineLevel="3">
      <c r="A159" s="64"/>
      <c r="B159" s="193" t="s">
        <v>311</v>
      </c>
      <c r="C159" s="194"/>
      <c r="D159" s="194"/>
      <c r="E159" s="194"/>
      <c r="F159" s="194"/>
      <c r="G159" s="194"/>
      <c r="H159" s="194"/>
      <c r="I159" s="194"/>
      <c r="J159" s="194"/>
      <c r="K159" s="195" t="s">
        <v>199</v>
      </c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6">
        <f>AH159/AH158</f>
        <v>0.7831325301204819</v>
      </c>
      <c r="AD159" s="196"/>
      <c r="AE159" s="196"/>
      <c r="AF159" s="196"/>
      <c r="AG159" s="196"/>
      <c r="AH159" s="68">
        <v>1.2999999999999999E-2</v>
      </c>
      <c r="AI159" s="65"/>
    </row>
    <row r="160" spans="1:35" s="66" customFormat="1" ht="21.95" customHeight="1" outlineLevel="3">
      <c r="A160" s="64"/>
      <c r="B160" s="193" t="s">
        <v>317</v>
      </c>
      <c r="C160" s="194"/>
      <c r="D160" s="194"/>
      <c r="E160" s="194"/>
      <c r="F160" s="194"/>
      <c r="G160" s="194"/>
      <c r="H160" s="194"/>
      <c r="I160" s="194"/>
      <c r="J160" s="194"/>
      <c r="K160" s="195" t="s">
        <v>200</v>
      </c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6">
        <f>AH160/AH158</f>
        <v>0.21686746987951808</v>
      </c>
      <c r="AD160" s="196"/>
      <c r="AE160" s="196"/>
      <c r="AF160" s="196"/>
      <c r="AG160" s="196"/>
      <c r="AH160" s="68">
        <v>3.5999999999999999E-3</v>
      </c>
      <c r="AI160" s="65"/>
    </row>
    <row r="161" spans="1:35" s="60" customFormat="1" ht="21.95" customHeight="1" outlineLevel="1">
      <c r="A161" s="58"/>
      <c r="B161" s="188" t="s">
        <v>252</v>
      </c>
      <c r="C161" s="189"/>
      <c r="D161" s="189"/>
      <c r="E161" s="189"/>
      <c r="F161" s="189"/>
      <c r="G161" s="189"/>
      <c r="H161" s="189"/>
      <c r="I161" s="189"/>
      <c r="J161" s="190"/>
      <c r="K161" s="191" t="s">
        <v>121</v>
      </c>
      <c r="L161" s="191"/>
      <c r="M161" s="191"/>
      <c r="N161" s="191"/>
      <c r="O161" s="191"/>
      <c r="P161" s="191"/>
      <c r="Q161" s="191"/>
      <c r="R161" s="191"/>
      <c r="S161" s="191"/>
      <c r="T161" s="191"/>
      <c r="U161" s="191"/>
      <c r="V161" s="191"/>
      <c r="W161" s="191"/>
      <c r="X161" s="191"/>
      <c r="Y161" s="191"/>
      <c r="Z161" s="191"/>
      <c r="AA161" s="191"/>
      <c r="AB161" s="191"/>
      <c r="AC161" s="192">
        <f>AH161/AH137</f>
        <v>0.10341609109576255</v>
      </c>
      <c r="AD161" s="192"/>
      <c r="AE161" s="192"/>
      <c r="AF161" s="192"/>
      <c r="AG161" s="192"/>
      <c r="AH161" s="67">
        <f>AH162+AH166+AH170</f>
        <v>5.5400000000000005E-2</v>
      </c>
      <c r="AI161" s="59"/>
    </row>
    <row r="162" spans="1:35" s="60" customFormat="1" ht="21.95" customHeight="1" outlineLevel="2">
      <c r="A162" s="58"/>
      <c r="B162" s="197" t="s">
        <v>306</v>
      </c>
      <c r="C162" s="198"/>
      <c r="D162" s="198"/>
      <c r="E162" s="198"/>
      <c r="F162" s="198"/>
      <c r="G162" s="198"/>
      <c r="H162" s="198"/>
      <c r="I162" s="198"/>
      <c r="J162" s="198"/>
      <c r="K162" s="199" t="s">
        <v>218</v>
      </c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99"/>
      <c r="AB162" s="199"/>
      <c r="AC162" s="200">
        <f>AH162/AH161</f>
        <v>0.35920577617328525</v>
      </c>
      <c r="AD162" s="200"/>
      <c r="AE162" s="200"/>
      <c r="AF162" s="200"/>
      <c r="AG162" s="200"/>
      <c r="AH162" s="69">
        <f>SUM(AH163:AH165)</f>
        <v>1.9900000000000004E-2</v>
      </c>
      <c r="AI162" s="59"/>
    </row>
    <row r="163" spans="1:35" s="66" customFormat="1" ht="21.95" customHeight="1" outlineLevel="3">
      <c r="A163" s="64"/>
      <c r="B163" s="193" t="s">
        <v>312</v>
      </c>
      <c r="C163" s="194"/>
      <c r="D163" s="194"/>
      <c r="E163" s="194"/>
      <c r="F163" s="194"/>
      <c r="G163" s="194"/>
      <c r="H163" s="194"/>
      <c r="I163" s="194"/>
      <c r="J163" s="194"/>
      <c r="K163" s="195" t="s">
        <v>199</v>
      </c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6">
        <f>AH163/$AH$162</f>
        <v>0.85427135678391941</v>
      </c>
      <c r="AD163" s="196"/>
      <c r="AE163" s="196"/>
      <c r="AF163" s="196"/>
      <c r="AG163" s="196"/>
      <c r="AH163" s="68">
        <v>1.7000000000000001E-2</v>
      </c>
      <c r="AI163" s="65"/>
    </row>
    <row r="164" spans="1:35" s="66" customFormat="1" ht="21.95" customHeight="1" outlineLevel="3">
      <c r="A164" s="64"/>
      <c r="B164" s="193" t="s">
        <v>318</v>
      </c>
      <c r="C164" s="194"/>
      <c r="D164" s="194"/>
      <c r="E164" s="194"/>
      <c r="F164" s="194"/>
      <c r="G164" s="194"/>
      <c r="H164" s="194"/>
      <c r="I164" s="194"/>
      <c r="J164" s="194"/>
      <c r="K164" s="195" t="s">
        <v>201</v>
      </c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6">
        <f t="shared" ref="AC164:AC165" si="10">AH164/$AH$162</f>
        <v>0.10050251256281405</v>
      </c>
      <c r="AD164" s="196"/>
      <c r="AE164" s="196"/>
      <c r="AF164" s="196"/>
      <c r="AG164" s="196"/>
      <c r="AH164" s="68">
        <v>2E-3</v>
      </c>
      <c r="AI164" s="65"/>
    </row>
    <row r="165" spans="1:35" s="66" customFormat="1" ht="21.95" customHeight="1" outlineLevel="3">
      <c r="A165" s="64"/>
      <c r="B165" s="193" t="s">
        <v>319</v>
      </c>
      <c r="C165" s="194"/>
      <c r="D165" s="194"/>
      <c r="E165" s="194"/>
      <c r="F165" s="194"/>
      <c r="G165" s="194"/>
      <c r="H165" s="194"/>
      <c r="I165" s="194"/>
      <c r="J165" s="194"/>
      <c r="K165" s="195" t="s">
        <v>188</v>
      </c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6">
        <f t="shared" si="10"/>
        <v>4.5226130653266319E-2</v>
      </c>
      <c r="AD165" s="196"/>
      <c r="AE165" s="196"/>
      <c r="AF165" s="196"/>
      <c r="AG165" s="196"/>
      <c r="AH165" s="68">
        <v>8.9999999999999998E-4</v>
      </c>
      <c r="AI165" s="65"/>
    </row>
    <row r="166" spans="1:35" s="60" customFormat="1" ht="21.95" customHeight="1" outlineLevel="2">
      <c r="A166" s="58"/>
      <c r="B166" s="197" t="s">
        <v>307</v>
      </c>
      <c r="C166" s="198"/>
      <c r="D166" s="198"/>
      <c r="E166" s="198"/>
      <c r="F166" s="198"/>
      <c r="G166" s="198"/>
      <c r="H166" s="198"/>
      <c r="I166" s="198"/>
      <c r="J166" s="198"/>
      <c r="K166" s="199" t="s">
        <v>219</v>
      </c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200">
        <f>AH166/AH161</f>
        <v>0.37364620938628157</v>
      </c>
      <c r="AD166" s="200"/>
      <c r="AE166" s="200"/>
      <c r="AF166" s="200"/>
      <c r="AG166" s="200"/>
      <c r="AH166" s="69">
        <f>SUM(AH167:AH169)</f>
        <v>2.07E-2</v>
      </c>
      <c r="AI166" s="59"/>
    </row>
    <row r="167" spans="1:35" s="66" customFormat="1" ht="21.95" customHeight="1" outlineLevel="3">
      <c r="A167" s="64"/>
      <c r="B167" s="193" t="s">
        <v>313</v>
      </c>
      <c r="C167" s="194"/>
      <c r="D167" s="194"/>
      <c r="E167" s="194"/>
      <c r="F167" s="194"/>
      <c r="G167" s="194"/>
      <c r="H167" s="194"/>
      <c r="I167" s="194"/>
      <c r="J167" s="194"/>
      <c r="K167" s="195" t="s">
        <v>199</v>
      </c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95"/>
      <c r="AB167" s="195"/>
      <c r="AC167" s="196">
        <f>AH167/$AH$166</f>
        <v>0.82125603864734309</v>
      </c>
      <c r="AD167" s="196"/>
      <c r="AE167" s="196"/>
      <c r="AF167" s="196"/>
      <c r="AG167" s="196"/>
      <c r="AH167" s="68">
        <v>1.7000000000000001E-2</v>
      </c>
      <c r="AI167" s="65"/>
    </row>
    <row r="168" spans="1:35" s="66" customFormat="1" ht="21.95" customHeight="1" outlineLevel="3">
      <c r="A168" s="64"/>
      <c r="B168" s="193" t="s">
        <v>320</v>
      </c>
      <c r="C168" s="194"/>
      <c r="D168" s="194"/>
      <c r="E168" s="194"/>
      <c r="F168" s="194"/>
      <c r="G168" s="194"/>
      <c r="H168" s="194"/>
      <c r="I168" s="194"/>
      <c r="J168" s="194"/>
      <c r="K168" s="195" t="s">
        <v>201</v>
      </c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6">
        <f>AH168/$AH$166</f>
        <v>0.12077294685990339</v>
      </c>
      <c r="AD168" s="196"/>
      <c r="AE168" s="196"/>
      <c r="AF168" s="196"/>
      <c r="AG168" s="196"/>
      <c r="AH168" s="68">
        <v>2.5000000000000001E-3</v>
      </c>
      <c r="AI168" s="65"/>
    </row>
    <row r="169" spans="1:35" s="66" customFormat="1" ht="21.95" customHeight="1" outlineLevel="3">
      <c r="A169" s="64"/>
      <c r="B169" s="193" t="s">
        <v>321</v>
      </c>
      <c r="C169" s="194"/>
      <c r="D169" s="194"/>
      <c r="E169" s="194"/>
      <c r="F169" s="194"/>
      <c r="G169" s="194"/>
      <c r="H169" s="194"/>
      <c r="I169" s="194"/>
      <c r="J169" s="194"/>
      <c r="K169" s="195" t="s">
        <v>188</v>
      </c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6">
        <f>AH169/$AH$166</f>
        <v>5.7971014492753631E-2</v>
      </c>
      <c r="AD169" s="196"/>
      <c r="AE169" s="196"/>
      <c r="AF169" s="196"/>
      <c r="AG169" s="196"/>
      <c r="AH169" s="68">
        <v>1.2000000000000001E-3</v>
      </c>
      <c r="AI169" s="65"/>
    </row>
    <row r="170" spans="1:35" s="60" customFormat="1" ht="21.95" customHeight="1" outlineLevel="2">
      <c r="A170" s="58"/>
      <c r="B170" s="197" t="s">
        <v>308</v>
      </c>
      <c r="C170" s="198"/>
      <c r="D170" s="198"/>
      <c r="E170" s="198"/>
      <c r="F170" s="198"/>
      <c r="G170" s="198"/>
      <c r="H170" s="198"/>
      <c r="I170" s="198"/>
      <c r="J170" s="198"/>
      <c r="K170" s="199" t="s">
        <v>220</v>
      </c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200">
        <f>AH170/AH161</f>
        <v>0.26714801444043318</v>
      </c>
      <c r="AD170" s="200"/>
      <c r="AE170" s="200"/>
      <c r="AF170" s="200"/>
      <c r="AG170" s="200"/>
      <c r="AH170" s="69">
        <f>SUM(AH171:AH173)</f>
        <v>1.4799999999999999E-2</v>
      </c>
      <c r="AI170" s="59"/>
    </row>
    <row r="171" spans="1:35" s="66" customFormat="1" ht="21.95" customHeight="1" outlineLevel="3">
      <c r="A171" s="64"/>
      <c r="B171" s="193" t="s">
        <v>314</v>
      </c>
      <c r="C171" s="194"/>
      <c r="D171" s="194"/>
      <c r="E171" s="194"/>
      <c r="F171" s="194"/>
      <c r="G171" s="194"/>
      <c r="H171" s="194"/>
      <c r="I171" s="194"/>
      <c r="J171" s="194"/>
      <c r="K171" s="195" t="s">
        <v>199</v>
      </c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  <c r="AB171" s="195"/>
      <c r="AC171" s="196">
        <f>AH171/$AH$170</f>
        <v>0.8783783783783784</v>
      </c>
      <c r="AD171" s="196"/>
      <c r="AE171" s="196"/>
      <c r="AF171" s="196"/>
      <c r="AG171" s="196"/>
      <c r="AH171" s="68">
        <v>1.2999999999999999E-2</v>
      </c>
      <c r="AI171" s="65"/>
    </row>
    <row r="172" spans="1:35" s="66" customFormat="1" ht="21.95" customHeight="1" outlineLevel="3">
      <c r="A172" s="64"/>
      <c r="B172" s="193" t="s">
        <v>322</v>
      </c>
      <c r="C172" s="194"/>
      <c r="D172" s="194"/>
      <c r="E172" s="194"/>
      <c r="F172" s="194"/>
      <c r="G172" s="194"/>
      <c r="H172" s="194"/>
      <c r="I172" s="194"/>
      <c r="J172" s="194"/>
      <c r="K172" s="195" t="s">
        <v>201</v>
      </c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6">
        <f t="shared" ref="AC172:AC173" si="11">AH172/$AH$170</f>
        <v>8.1081081081081099E-2</v>
      </c>
      <c r="AD172" s="196"/>
      <c r="AE172" s="196"/>
      <c r="AF172" s="196"/>
      <c r="AG172" s="196"/>
      <c r="AH172" s="68">
        <v>1.2000000000000001E-3</v>
      </c>
      <c r="AI172" s="65"/>
    </row>
    <row r="173" spans="1:35" s="66" customFormat="1" ht="21.95" customHeight="1" outlineLevel="3">
      <c r="A173" s="64"/>
      <c r="B173" s="193" t="s">
        <v>323</v>
      </c>
      <c r="C173" s="194"/>
      <c r="D173" s="194"/>
      <c r="E173" s="194"/>
      <c r="F173" s="194"/>
      <c r="G173" s="194"/>
      <c r="H173" s="194"/>
      <c r="I173" s="194"/>
      <c r="J173" s="194"/>
      <c r="K173" s="195" t="s">
        <v>188</v>
      </c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  <c r="AB173" s="195"/>
      <c r="AC173" s="196">
        <f t="shared" si="11"/>
        <v>4.054054054054055E-2</v>
      </c>
      <c r="AD173" s="196"/>
      <c r="AE173" s="196"/>
      <c r="AF173" s="196"/>
      <c r="AG173" s="196"/>
      <c r="AH173" s="68">
        <v>6.0000000000000006E-4</v>
      </c>
      <c r="AI173" s="65"/>
    </row>
    <row r="174" spans="1:35" s="60" customFormat="1" ht="21.95" customHeight="1" outlineLevel="1">
      <c r="A174" s="58"/>
      <c r="B174" s="188" t="s">
        <v>253</v>
      </c>
      <c r="C174" s="189"/>
      <c r="D174" s="189"/>
      <c r="E174" s="189"/>
      <c r="F174" s="189"/>
      <c r="G174" s="189"/>
      <c r="H174" s="189"/>
      <c r="I174" s="189"/>
      <c r="J174" s="190"/>
      <c r="K174" s="191" t="s">
        <v>197</v>
      </c>
      <c r="L174" s="191"/>
      <c r="M174" s="191"/>
      <c r="N174" s="191"/>
      <c r="O174" s="191"/>
      <c r="P174" s="191"/>
      <c r="Q174" s="191"/>
      <c r="R174" s="191"/>
      <c r="S174" s="191"/>
      <c r="T174" s="191"/>
      <c r="U174" s="191"/>
      <c r="V174" s="191"/>
      <c r="W174" s="191"/>
      <c r="X174" s="191"/>
      <c r="Y174" s="191"/>
      <c r="Z174" s="191"/>
      <c r="AA174" s="191"/>
      <c r="AB174" s="191"/>
      <c r="AC174" s="192">
        <f>AH174/AH137</f>
        <v>2.0533880903490759E-2</v>
      </c>
      <c r="AD174" s="192"/>
      <c r="AE174" s="192"/>
      <c r="AF174" s="192"/>
      <c r="AG174" s="192"/>
      <c r="AH174" s="67">
        <f>SUM(AH175:AH177)</f>
        <v>1.1000000000000001E-2</v>
      </c>
      <c r="AI174" s="59"/>
    </row>
    <row r="175" spans="1:35" s="60" customFormat="1" ht="21.95" customHeight="1" outlineLevel="2">
      <c r="A175" s="58"/>
      <c r="B175" s="201" t="s">
        <v>324</v>
      </c>
      <c r="C175" s="202"/>
      <c r="D175" s="202"/>
      <c r="E175" s="202"/>
      <c r="F175" s="202"/>
      <c r="G175" s="202"/>
      <c r="H175" s="202"/>
      <c r="I175" s="202"/>
      <c r="J175" s="202"/>
      <c r="K175" s="203" t="s">
        <v>202</v>
      </c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196">
        <f>AH175/$AH$174</f>
        <v>0.45454545454545453</v>
      </c>
      <c r="AD175" s="196"/>
      <c r="AE175" s="196"/>
      <c r="AF175" s="196"/>
      <c r="AG175" s="196"/>
      <c r="AH175" s="68">
        <v>5.0000000000000001E-3</v>
      </c>
      <c r="AI175" s="59"/>
    </row>
    <row r="176" spans="1:35" s="60" customFormat="1" ht="21.95" customHeight="1" outlineLevel="2">
      <c r="A176" s="58"/>
      <c r="B176" s="201" t="s">
        <v>325</v>
      </c>
      <c r="C176" s="202"/>
      <c r="D176" s="202"/>
      <c r="E176" s="202"/>
      <c r="F176" s="202"/>
      <c r="G176" s="202"/>
      <c r="H176" s="202"/>
      <c r="I176" s="202"/>
      <c r="J176" s="202"/>
      <c r="K176" s="203" t="s">
        <v>189</v>
      </c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196">
        <f t="shared" ref="AC176:AC177" si="12">AH176/$AH$174</f>
        <v>0.31818181818181818</v>
      </c>
      <c r="AD176" s="196"/>
      <c r="AE176" s="196"/>
      <c r="AF176" s="196"/>
      <c r="AG176" s="196"/>
      <c r="AH176" s="68">
        <v>3.5000000000000001E-3</v>
      </c>
      <c r="AI176" s="59"/>
    </row>
    <row r="177" spans="1:37" s="60" customFormat="1" ht="21.95" customHeight="1" outlineLevel="2">
      <c r="A177" s="58"/>
      <c r="B177" s="201" t="s">
        <v>326</v>
      </c>
      <c r="C177" s="202"/>
      <c r="D177" s="202"/>
      <c r="E177" s="202"/>
      <c r="F177" s="202"/>
      <c r="G177" s="202"/>
      <c r="H177" s="202"/>
      <c r="I177" s="202"/>
      <c r="J177" s="202"/>
      <c r="K177" s="203" t="s">
        <v>203</v>
      </c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196">
        <f t="shared" si="12"/>
        <v>0.22727272727272727</v>
      </c>
      <c r="AD177" s="196"/>
      <c r="AE177" s="196"/>
      <c r="AF177" s="196"/>
      <c r="AG177" s="196"/>
      <c r="AH177" s="68">
        <v>2.5000000000000001E-3</v>
      </c>
      <c r="AI177" s="59"/>
    </row>
    <row r="178" spans="1:37" s="60" customFormat="1" ht="21.95" customHeight="1" outlineLevel="1">
      <c r="A178" s="58"/>
      <c r="B178" s="188" t="s">
        <v>254</v>
      </c>
      <c r="C178" s="189"/>
      <c r="D178" s="189"/>
      <c r="E178" s="189"/>
      <c r="F178" s="189"/>
      <c r="G178" s="189"/>
      <c r="H178" s="189"/>
      <c r="I178" s="189"/>
      <c r="J178" s="190"/>
      <c r="K178" s="191" t="s">
        <v>198</v>
      </c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1"/>
      <c r="Z178" s="191"/>
      <c r="AA178" s="191"/>
      <c r="AB178" s="191"/>
      <c r="AC178" s="192">
        <f>AH178/AH137</f>
        <v>0.49467985812955007</v>
      </c>
      <c r="AD178" s="192"/>
      <c r="AE178" s="192"/>
      <c r="AF178" s="192"/>
      <c r="AG178" s="192"/>
      <c r="AH178" s="67">
        <f>AH179+AH182+AH185</f>
        <v>0.26500000000000001</v>
      </c>
      <c r="AI178" s="59"/>
    </row>
    <row r="179" spans="1:37" s="60" customFormat="1" ht="21.95" customHeight="1" outlineLevel="2">
      <c r="A179" s="58"/>
      <c r="B179" s="197" t="s">
        <v>327</v>
      </c>
      <c r="C179" s="198"/>
      <c r="D179" s="198"/>
      <c r="E179" s="198"/>
      <c r="F179" s="198"/>
      <c r="G179" s="198"/>
      <c r="H179" s="198"/>
      <c r="I179" s="198"/>
      <c r="J179" s="198"/>
      <c r="K179" s="199" t="s">
        <v>218</v>
      </c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  <c r="AA179" s="199"/>
      <c r="AB179" s="199"/>
      <c r="AC179" s="200">
        <f>AH179/AH178</f>
        <v>0.37735849056603776</v>
      </c>
      <c r="AD179" s="200"/>
      <c r="AE179" s="200"/>
      <c r="AF179" s="200"/>
      <c r="AG179" s="200"/>
      <c r="AH179" s="69">
        <f>SUM(AH180:AH181)</f>
        <v>0.1</v>
      </c>
      <c r="AI179" s="59"/>
    </row>
    <row r="180" spans="1:37" s="60" customFormat="1" ht="21.95" customHeight="1" outlineLevel="3">
      <c r="A180" s="58"/>
      <c r="B180" s="193" t="s">
        <v>330</v>
      </c>
      <c r="C180" s="194"/>
      <c r="D180" s="194"/>
      <c r="E180" s="194"/>
      <c r="F180" s="194"/>
      <c r="G180" s="194"/>
      <c r="H180" s="194"/>
      <c r="I180" s="194"/>
      <c r="J180" s="194"/>
      <c r="K180" s="195" t="s">
        <v>204</v>
      </c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  <c r="AB180" s="195"/>
      <c r="AC180" s="196">
        <f>AH180/AH179</f>
        <v>0.54999999999999993</v>
      </c>
      <c r="AD180" s="196"/>
      <c r="AE180" s="196"/>
      <c r="AF180" s="196"/>
      <c r="AG180" s="196"/>
      <c r="AH180" s="68">
        <v>5.5E-2</v>
      </c>
      <c r="AI180" s="59"/>
    </row>
    <row r="181" spans="1:37" s="60" customFormat="1" ht="21.95" customHeight="1" outlineLevel="3">
      <c r="A181" s="58"/>
      <c r="B181" s="193" t="s">
        <v>333</v>
      </c>
      <c r="C181" s="194"/>
      <c r="D181" s="194"/>
      <c r="E181" s="194"/>
      <c r="F181" s="194"/>
      <c r="G181" s="194"/>
      <c r="H181" s="194"/>
      <c r="I181" s="194"/>
      <c r="J181" s="194"/>
      <c r="K181" s="195" t="s">
        <v>205</v>
      </c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6">
        <f>AH181/AH179</f>
        <v>0.44999999999999996</v>
      </c>
      <c r="AD181" s="196"/>
      <c r="AE181" s="196"/>
      <c r="AF181" s="196"/>
      <c r="AG181" s="196"/>
      <c r="AH181" s="68">
        <v>4.4999999999999998E-2</v>
      </c>
      <c r="AI181" s="59"/>
      <c r="AK181" s="60" t="s">
        <v>367</v>
      </c>
    </row>
    <row r="182" spans="1:37" s="60" customFormat="1" ht="21.95" customHeight="1" outlineLevel="2">
      <c r="A182" s="58"/>
      <c r="B182" s="197" t="s">
        <v>328</v>
      </c>
      <c r="C182" s="198"/>
      <c r="D182" s="198"/>
      <c r="E182" s="198"/>
      <c r="F182" s="198"/>
      <c r="G182" s="198"/>
      <c r="H182" s="198"/>
      <c r="I182" s="198"/>
      <c r="J182" s="198"/>
      <c r="K182" s="199" t="s">
        <v>219</v>
      </c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  <c r="AA182" s="199"/>
      <c r="AB182" s="199"/>
      <c r="AC182" s="200">
        <f>AH182/AH178</f>
        <v>0.37735849056603776</v>
      </c>
      <c r="AD182" s="200"/>
      <c r="AE182" s="200"/>
      <c r="AF182" s="200"/>
      <c r="AG182" s="200"/>
      <c r="AH182" s="69">
        <f>SUM(AH183:AH184)</f>
        <v>0.1</v>
      </c>
      <c r="AI182" s="59"/>
    </row>
    <row r="183" spans="1:37" s="60" customFormat="1" ht="21.95" customHeight="1" outlineLevel="3">
      <c r="A183" s="58"/>
      <c r="B183" s="193" t="s">
        <v>331</v>
      </c>
      <c r="C183" s="194"/>
      <c r="D183" s="194"/>
      <c r="E183" s="194"/>
      <c r="F183" s="194"/>
      <c r="G183" s="194"/>
      <c r="H183" s="194"/>
      <c r="I183" s="194"/>
      <c r="J183" s="194"/>
      <c r="K183" s="195" t="s">
        <v>204</v>
      </c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95"/>
      <c r="AB183" s="195"/>
      <c r="AC183" s="196">
        <f>AH183/AH182</f>
        <v>0.54999999999999993</v>
      </c>
      <c r="AD183" s="196"/>
      <c r="AE183" s="196"/>
      <c r="AF183" s="196"/>
      <c r="AG183" s="196"/>
      <c r="AH183" s="68">
        <v>5.5E-2</v>
      </c>
      <c r="AI183" s="59"/>
    </row>
    <row r="184" spans="1:37" s="60" customFormat="1" ht="21.95" customHeight="1" outlineLevel="3">
      <c r="A184" s="58"/>
      <c r="B184" s="193" t="s">
        <v>334</v>
      </c>
      <c r="C184" s="194"/>
      <c r="D184" s="194"/>
      <c r="E184" s="194"/>
      <c r="F184" s="194"/>
      <c r="G184" s="194"/>
      <c r="H184" s="194"/>
      <c r="I184" s="194"/>
      <c r="J184" s="194"/>
      <c r="K184" s="195" t="s">
        <v>205</v>
      </c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6">
        <f>AH184/AH182</f>
        <v>0.44999999999999996</v>
      </c>
      <c r="AD184" s="196"/>
      <c r="AE184" s="196"/>
      <c r="AF184" s="196"/>
      <c r="AG184" s="196"/>
      <c r="AH184" s="68">
        <v>4.4999999999999998E-2</v>
      </c>
      <c r="AI184" s="59"/>
    </row>
    <row r="185" spans="1:37" s="60" customFormat="1" ht="21.95" customHeight="1" outlineLevel="2">
      <c r="A185" s="58"/>
      <c r="B185" s="197" t="s">
        <v>329</v>
      </c>
      <c r="C185" s="198"/>
      <c r="D185" s="198"/>
      <c r="E185" s="198"/>
      <c r="F185" s="198"/>
      <c r="G185" s="198"/>
      <c r="H185" s="198"/>
      <c r="I185" s="198"/>
      <c r="J185" s="198"/>
      <c r="K185" s="199" t="s">
        <v>220</v>
      </c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  <c r="AA185" s="199"/>
      <c r="AB185" s="199"/>
      <c r="AC185" s="200">
        <f>AH185/AH178</f>
        <v>0.24528301886792453</v>
      </c>
      <c r="AD185" s="200"/>
      <c r="AE185" s="200"/>
      <c r="AF185" s="200"/>
      <c r="AG185" s="200"/>
      <c r="AH185" s="69">
        <f>SUM(AH186:AH187)</f>
        <v>6.5000000000000002E-2</v>
      </c>
      <c r="AI185" s="59"/>
    </row>
    <row r="186" spans="1:37" s="60" customFormat="1" ht="21.95" customHeight="1" outlineLevel="3">
      <c r="A186" s="58"/>
      <c r="B186" s="193" t="s">
        <v>332</v>
      </c>
      <c r="C186" s="194"/>
      <c r="D186" s="194"/>
      <c r="E186" s="194"/>
      <c r="F186" s="194"/>
      <c r="G186" s="194"/>
      <c r="H186" s="194"/>
      <c r="I186" s="194"/>
      <c r="J186" s="194"/>
      <c r="K186" s="195" t="s">
        <v>204</v>
      </c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6">
        <f>AH186/AH185</f>
        <v>0.53846153846153855</v>
      </c>
      <c r="AD186" s="196"/>
      <c r="AE186" s="196"/>
      <c r="AF186" s="196"/>
      <c r="AG186" s="196"/>
      <c r="AH186" s="68">
        <v>3.5000000000000003E-2</v>
      </c>
      <c r="AI186" s="59"/>
    </row>
    <row r="187" spans="1:37" s="60" customFormat="1" ht="21.95" customHeight="1" outlineLevel="3">
      <c r="A187" s="58"/>
      <c r="B187" s="193" t="s">
        <v>335</v>
      </c>
      <c r="C187" s="194"/>
      <c r="D187" s="194"/>
      <c r="E187" s="194"/>
      <c r="F187" s="194"/>
      <c r="G187" s="194"/>
      <c r="H187" s="194"/>
      <c r="I187" s="194"/>
      <c r="J187" s="194"/>
      <c r="K187" s="195" t="s">
        <v>205</v>
      </c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95"/>
      <c r="AB187" s="195"/>
      <c r="AC187" s="196">
        <f>AH187/AH185</f>
        <v>0.46153846153846151</v>
      </c>
      <c r="AD187" s="196"/>
      <c r="AE187" s="196"/>
      <c r="AF187" s="196"/>
      <c r="AG187" s="196"/>
      <c r="AH187" s="68">
        <v>0.03</v>
      </c>
      <c r="AI187" s="59"/>
    </row>
    <row r="188" spans="1:37" ht="21.95" customHeight="1">
      <c r="A188" s="23"/>
      <c r="B188" s="204">
        <v>1.6</v>
      </c>
      <c r="C188" s="205"/>
      <c r="D188" s="205"/>
      <c r="E188" s="205"/>
      <c r="F188" s="205"/>
      <c r="G188" s="205"/>
      <c r="H188" s="205"/>
      <c r="I188" s="205"/>
      <c r="J188" s="205"/>
      <c r="K188" s="206" t="s">
        <v>122</v>
      </c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7">
        <f>AH188/AH11</f>
        <v>2.4975624390609765E-2</v>
      </c>
      <c r="AD188" s="207"/>
      <c r="AE188" s="207"/>
      <c r="AF188" s="207"/>
      <c r="AG188" s="207"/>
      <c r="AH188" s="70">
        <f>AH189+AH198+AH207</f>
        <v>2.4975000000000001E-2</v>
      </c>
      <c r="AI188" s="57"/>
    </row>
    <row r="189" spans="1:37" s="60" customFormat="1" ht="21.95" customHeight="1" outlineLevel="1">
      <c r="A189" s="58"/>
      <c r="B189" s="188" t="s">
        <v>223</v>
      </c>
      <c r="C189" s="189"/>
      <c r="D189" s="189"/>
      <c r="E189" s="189"/>
      <c r="F189" s="189"/>
      <c r="G189" s="189"/>
      <c r="H189" s="189"/>
      <c r="I189" s="189"/>
      <c r="J189" s="190"/>
      <c r="K189" s="191" t="s">
        <v>218</v>
      </c>
      <c r="L189" s="191"/>
      <c r="M189" s="191"/>
      <c r="N189" s="191"/>
      <c r="O189" s="191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2">
        <f>AH189/AH188</f>
        <v>0.34434434434434436</v>
      </c>
      <c r="AD189" s="192"/>
      <c r="AE189" s="192"/>
      <c r="AF189" s="192"/>
      <c r="AG189" s="192"/>
      <c r="AH189" s="67">
        <f>SUM(AH190:AH197)</f>
        <v>8.6E-3</v>
      </c>
      <c r="AI189" s="59"/>
    </row>
    <row r="190" spans="1:37" s="66" customFormat="1" ht="21.95" customHeight="1" outlineLevel="2">
      <c r="A190" s="64"/>
      <c r="B190" s="201" t="s">
        <v>226</v>
      </c>
      <c r="C190" s="202"/>
      <c r="D190" s="202"/>
      <c r="E190" s="202"/>
      <c r="F190" s="202"/>
      <c r="G190" s="202"/>
      <c r="H190" s="202"/>
      <c r="I190" s="202"/>
      <c r="J190" s="202"/>
      <c r="K190" s="203" t="s">
        <v>221</v>
      </c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196">
        <f>AH190/$AH$189</f>
        <v>0.13081395348837208</v>
      </c>
      <c r="AD190" s="196"/>
      <c r="AE190" s="196"/>
      <c r="AF190" s="196"/>
      <c r="AG190" s="196"/>
      <c r="AH190" s="68">
        <v>1.1249999999999999E-3</v>
      </c>
      <c r="AI190" s="65"/>
    </row>
    <row r="191" spans="1:37" s="66" customFormat="1" ht="21.95" customHeight="1" outlineLevel="2">
      <c r="A191" s="64"/>
      <c r="B191" s="201" t="s">
        <v>227</v>
      </c>
      <c r="C191" s="202"/>
      <c r="D191" s="202"/>
      <c r="E191" s="202"/>
      <c r="F191" s="202"/>
      <c r="G191" s="202"/>
      <c r="H191" s="202"/>
      <c r="I191" s="202"/>
      <c r="J191" s="202"/>
      <c r="K191" s="203" t="s">
        <v>210</v>
      </c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196">
        <f t="shared" ref="AC191:AC197" si="13">AH191/$AH$189</f>
        <v>0.13081395348837208</v>
      </c>
      <c r="AD191" s="196"/>
      <c r="AE191" s="196"/>
      <c r="AF191" s="196"/>
      <c r="AG191" s="196"/>
      <c r="AH191" s="68">
        <v>1.1249999999999999E-3</v>
      </c>
      <c r="AI191" s="65"/>
    </row>
    <row r="192" spans="1:37" s="66" customFormat="1" ht="21.95" customHeight="1" outlineLevel="2">
      <c r="A192" s="64"/>
      <c r="B192" s="201" t="s">
        <v>228</v>
      </c>
      <c r="C192" s="202"/>
      <c r="D192" s="202"/>
      <c r="E192" s="202"/>
      <c r="F192" s="202"/>
      <c r="G192" s="202"/>
      <c r="H192" s="202"/>
      <c r="I192" s="202"/>
      <c r="J192" s="202"/>
      <c r="K192" s="203" t="s">
        <v>211</v>
      </c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196">
        <f t="shared" si="13"/>
        <v>0.26162790697674415</v>
      </c>
      <c r="AD192" s="196"/>
      <c r="AE192" s="196"/>
      <c r="AF192" s="196"/>
      <c r="AG192" s="196"/>
      <c r="AH192" s="68">
        <v>2.2499999999999998E-3</v>
      </c>
      <c r="AI192" s="65"/>
    </row>
    <row r="193" spans="1:35" s="66" customFormat="1" ht="21.95" customHeight="1" outlineLevel="2">
      <c r="A193" s="64"/>
      <c r="B193" s="201" t="s">
        <v>229</v>
      </c>
      <c r="C193" s="202"/>
      <c r="D193" s="202"/>
      <c r="E193" s="202"/>
      <c r="F193" s="202"/>
      <c r="G193" s="202"/>
      <c r="H193" s="202"/>
      <c r="I193" s="202"/>
      <c r="J193" s="202"/>
      <c r="K193" s="203" t="s">
        <v>212</v>
      </c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196">
        <f t="shared" si="13"/>
        <v>0.14534883720930233</v>
      </c>
      <c r="AD193" s="196"/>
      <c r="AE193" s="196"/>
      <c r="AF193" s="196"/>
      <c r="AG193" s="196"/>
      <c r="AH193" s="68">
        <v>1.25E-3</v>
      </c>
      <c r="AI193" s="65"/>
    </row>
    <row r="194" spans="1:35" s="66" customFormat="1" ht="21.95" customHeight="1" outlineLevel="2">
      <c r="A194" s="64"/>
      <c r="B194" s="201" t="s">
        <v>230</v>
      </c>
      <c r="C194" s="202"/>
      <c r="D194" s="202"/>
      <c r="E194" s="202"/>
      <c r="F194" s="202"/>
      <c r="G194" s="202"/>
      <c r="H194" s="202"/>
      <c r="I194" s="202"/>
      <c r="J194" s="202"/>
      <c r="K194" s="203" t="s">
        <v>213</v>
      </c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196">
        <f t="shared" si="13"/>
        <v>0.1744186046511628</v>
      </c>
      <c r="AD194" s="196"/>
      <c r="AE194" s="196"/>
      <c r="AF194" s="196"/>
      <c r="AG194" s="196"/>
      <c r="AH194" s="68">
        <v>1.5E-3</v>
      </c>
      <c r="AI194" s="65"/>
    </row>
    <row r="195" spans="1:35" s="66" customFormat="1" ht="21.95" customHeight="1" outlineLevel="2">
      <c r="A195" s="64"/>
      <c r="B195" s="201" t="s">
        <v>231</v>
      </c>
      <c r="C195" s="202"/>
      <c r="D195" s="202"/>
      <c r="E195" s="202"/>
      <c r="F195" s="202"/>
      <c r="G195" s="202"/>
      <c r="H195" s="202"/>
      <c r="I195" s="202"/>
      <c r="J195" s="202"/>
      <c r="K195" s="203" t="s">
        <v>214</v>
      </c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196">
        <f t="shared" si="13"/>
        <v>0.10465116279069767</v>
      </c>
      <c r="AD195" s="196"/>
      <c r="AE195" s="196"/>
      <c r="AF195" s="196"/>
      <c r="AG195" s="196"/>
      <c r="AH195" s="68">
        <v>8.9999999999999998E-4</v>
      </c>
      <c r="AI195" s="65"/>
    </row>
    <row r="196" spans="1:35" s="66" customFormat="1" ht="21.95" customHeight="1" outlineLevel="2">
      <c r="A196" s="64"/>
      <c r="B196" s="201" t="s">
        <v>232</v>
      </c>
      <c r="C196" s="202"/>
      <c r="D196" s="202"/>
      <c r="E196" s="202"/>
      <c r="F196" s="202"/>
      <c r="G196" s="202"/>
      <c r="H196" s="202"/>
      <c r="I196" s="202"/>
      <c r="J196" s="202"/>
      <c r="K196" s="203" t="s">
        <v>215</v>
      </c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196">
        <f t="shared" si="13"/>
        <v>2.9069767441860465E-2</v>
      </c>
      <c r="AD196" s="196"/>
      <c r="AE196" s="196"/>
      <c r="AF196" s="196"/>
      <c r="AG196" s="196"/>
      <c r="AH196" s="68">
        <v>2.5000000000000001E-4</v>
      </c>
      <c r="AI196" s="65"/>
    </row>
    <row r="197" spans="1:35" s="66" customFormat="1" ht="21.95" customHeight="1" outlineLevel="2">
      <c r="A197" s="64"/>
      <c r="B197" s="201" t="s">
        <v>233</v>
      </c>
      <c r="C197" s="202"/>
      <c r="D197" s="202"/>
      <c r="E197" s="202"/>
      <c r="F197" s="202"/>
      <c r="G197" s="202"/>
      <c r="H197" s="202"/>
      <c r="I197" s="202"/>
      <c r="J197" s="202"/>
      <c r="K197" s="203" t="s">
        <v>216</v>
      </c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196">
        <f t="shared" si="13"/>
        <v>2.3255813953488372E-2</v>
      </c>
      <c r="AD197" s="196"/>
      <c r="AE197" s="196"/>
      <c r="AF197" s="196"/>
      <c r="AG197" s="196"/>
      <c r="AH197" s="68">
        <v>2.0000000000000001E-4</v>
      </c>
      <c r="AI197" s="65"/>
    </row>
    <row r="198" spans="1:35" s="60" customFormat="1" ht="21.95" customHeight="1" outlineLevel="1">
      <c r="A198" s="58"/>
      <c r="B198" s="188" t="s">
        <v>224</v>
      </c>
      <c r="C198" s="189"/>
      <c r="D198" s="189"/>
      <c r="E198" s="189"/>
      <c r="F198" s="189"/>
      <c r="G198" s="189"/>
      <c r="H198" s="189"/>
      <c r="I198" s="189"/>
      <c r="J198" s="190"/>
      <c r="K198" s="191" t="s">
        <v>219</v>
      </c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  <c r="AC198" s="192">
        <f>AH198/AH188</f>
        <v>0.53553553553553546</v>
      </c>
      <c r="AD198" s="192"/>
      <c r="AE198" s="192"/>
      <c r="AF198" s="192"/>
      <c r="AG198" s="192"/>
      <c r="AH198" s="67">
        <f>SUM(AH199:AH206)</f>
        <v>1.3375E-2</v>
      </c>
      <c r="AI198" s="59"/>
    </row>
    <row r="199" spans="1:35" s="66" customFormat="1" ht="21.95" customHeight="1" outlineLevel="2">
      <c r="A199" s="64"/>
      <c r="B199" s="201" t="s">
        <v>242</v>
      </c>
      <c r="C199" s="202"/>
      <c r="D199" s="202"/>
      <c r="E199" s="202"/>
      <c r="F199" s="202"/>
      <c r="G199" s="202"/>
      <c r="H199" s="202"/>
      <c r="I199" s="202"/>
      <c r="J199" s="202"/>
      <c r="K199" s="203" t="s">
        <v>221</v>
      </c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196">
        <f>AH199/$AH$198</f>
        <v>0.16822429906542055</v>
      </c>
      <c r="AD199" s="196"/>
      <c r="AE199" s="196"/>
      <c r="AF199" s="196"/>
      <c r="AG199" s="196"/>
      <c r="AH199" s="68">
        <v>2.2499999999999998E-3</v>
      </c>
      <c r="AI199" s="65"/>
    </row>
    <row r="200" spans="1:35" s="66" customFormat="1" ht="21.95" customHeight="1" outlineLevel="2">
      <c r="A200" s="64"/>
      <c r="B200" s="201" t="s">
        <v>243</v>
      </c>
      <c r="C200" s="202"/>
      <c r="D200" s="202"/>
      <c r="E200" s="202"/>
      <c r="F200" s="202"/>
      <c r="G200" s="202"/>
      <c r="H200" s="202"/>
      <c r="I200" s="202"/>
      <c r="J200" s="202"/>
      <c r="K200" s="203" t="s">
        <v>210</v>
      </c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196">
        <f t="shared" ref="AC200:AC206" si="14">AH200/$AH$198</f>
        <v>0.19439252336448598</v>
      </c>
      <c r="AD200" s="196"/>
      <c r="AE200" s="196"/>
      <c r="AF200" s="196"/>
      <c r="AG200" s="196"/>
      <c r="AH200" s="68">
        <v>2.5999999999999999E-3</v>
      </c>
      <c r="AI200" s="65"/>
    </row>
    <row r="201" spans="1:35" s="66" customFormat="1" ht="21.95" customHeight="1" outlineLevel="2">
      <c r="A201" s="64"/>
      <c r="B201" s="201" t="s">
        <v>244</v>
      </c>
      <c r="C201" s="202"/>
      <c r="D201" s="202"/>
      <c r="E201" s="202"/>
      <c r="F201" s="202"/>
      <c r="G201" s="202"/>
      <c r="H201" s="202"/>
      <c r="I201" s="202"/>
      <c r="J201" s="202"/>
      <c r="K201" s="203" t="s">
        <v>211</v>
      </c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196">
        <f t="shared" si="14"/>
        <v>0.22429906542056074</v>
      </c>
      <c r="AD201" s="196"/>
      <c r="AE201" s="196"/>
      <c r="AF201" s="196"/>
      <c r="AG201" s="196"/>
      <c r="AH201" s="68">
        <v>3.0000000000000001E-3</v>
      </c>
      <c r="AI201" s="65"/>
    </row>
    <row r="202" spans="1:35" s="66" customFormat="1" ht="21.95" customHeight="1" outlineLevel="2">
      <c r="A202" s="64"/>
      <c r="B202" s="201" t="s">
        <v>245</v>
      </c>
      <c r="C202" s="202"/>
      <c r="D202" s="202"/>
      <c r="E202" s="202"/>
      <c r="F202" s="202"/>
      <c r="G202" s="202"/>
      <c r="H202" s="202"/>
      <c r="I202" s="202"/>
      <c r="J202" s="202"/>
      <c r="K202" s="203" t="s">
        <v>212</v>
      </c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196">
        <f t="shared" si="14"/>
        <v>0.11214953271028037</v>
      </c>
      <c r="AD202" s="196"/>
      <c r="AE202" s="196"/>
      <c r="AF202" s="196"/>
      <c r="AG202" s="196"/>
      <c r="AH202" s="68">
        <v>1.5E-3</v>
      </c>
      <c r="AI202" s="65"/>
    </row>
    <row r="203" spans="1:35" s="66" customFormat="1" ht="21.95" customHeight="1" outlineLevel="2">
      <c r="A203" s="64"/>
      <c r="B203" s="201" t="s">
        <v>246</v>
      </c>
      <c r="C203" s="202"/>
      <c r="D203" s="202"/>
      <c r="E203" s="202"/>
      <c r="F203" s="202"/>
      <c r="G203" s="202"/>
      <c r="H203" s="202"/>
      <c r="I203" s="202"/>
      <c r="J203" s="202"/>
      <c r="K203" s="203" t="s">
        <v>213</v>
      </c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196">
        <f t="shared" si="14"/>
        <v>0.18691588785046731</v>
      </c>
      <c r="AD203" s="196"/>
      <c r="AE203" s="196"/>
      <c r="AF203" s="196"/>
      <c r="AG203" s="196"/>
      <c r="AH203" s="68">
        <v>2.5000000000000001E-3</v>
      </c>
      <c r="AI203" s="65"/>
    </row>
    <row r="204" spans="1:35" s="66" customFormat="1" ht="21.95" customHeight="1" outlineLevel="2">
      <c r="A204" s="64"/>
      <c r="B204" s="201" t="s">
        <v>247</v>
      </c>
      <c r="C204" s="202"/>
      <c r="D204" s="202"/>
      <c r="E204" s="202"/>
      <c r="F204" s="202"/>
      <c r="G204" s="202"/>
      <c r="H204" s="202"/>
      <c r="I204" s="202"/>
      <c r="J204" s="202"/>
      <c r="K204" s="203" t="s">
        <v>214</v>
      </c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196">
        <f t="shared" si="14"/>
        <v>7.4766355140186924E-2</v>
      </c>
      <c r="AD204" s="196"/>
      <c r="AE204" s="196"/>
      <c r="AF204" s="196"/>
      <c r="AG204" s="196"/>
      <c r="AH204" s="68">
        <v>1E-3</v>
      </c>
      <c r="AI204" s="65"/>
    </row>
    <row r="205" spans="1:35" s="66" customFormat="1" ht="21.95" customHeight="1" outlineLevel="2">
      <c r="A205" s="64"/>
      <c r="B205" s="201" t="s">
        <v>248</v>
      </c>
      <c r="C205" s="202"/>
      <c r="D205" s="202"/>
      <c r="E205" s="202"/>
      <c r="F205" s="202"/>
      <c r="G205" s="202"/>
      <c r="H205" s="202"/>
      <c r="I205" s="202"/>
      <c r="J205" s="202"/>
      <c r="K205" s="203" t="s">
        <v>215</v>
      </c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196">
        <f t="shared" si="14"/>
        <v>2.2429906542056073E-2</v>
      </c>
      <c r="AD205" s="196"/>
      <c r="AE205" s="196"/>
      <c r="AF205" s="196"/>
      <c r="AG205" s="196"/>
      <c r="AH205" s="68">
        <v>2.9999999999999997E-4</v>
      </c>
      <c r="AI205" s="65"/>
    </row>
    <row r="206" spans="1:35" s="66" customFormat="1" ht="21.95" customHeight="1" outlineLevel="2">
      <c r="A206" s="64"/>
      <c r="B206" s="201" t="s">
        <v>249</v>
      </c>
      <c r="C206" s="202"/>
      <c r="D206" s="202"/>
      <c r="E206" s="202"/>
      <c r="F206" s="202"/>
      <c r="G206" s="202"/>
      <c r="H206" s="202"/>
      <c r="I206" s="202"/>
      <c r="J206" s="202"/>
      <c r="K206" s="203" t="s">
        <v>216</v>
      </c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196">
        <f t="shared" si="14"/>
        <v>1.6822429906542057E-2</v>
      </c>
      <c r="AD206" s="196"/>
      <c r="AE206" s="196"/>
      <c r="AF206" s="196"/>
      <c r="AG206" s="196"/>
      <c r="AH206" s="68">
        <v>2.2499999999999999E-4</v>
      </c>
      <c r="AI206" s="65"/>
    </row>
    <row r="207" spans="1:35" s="60" customFormat="1" ht="21.95" customHeight="1" outlineLevel="1">
      <c r="A207" s="58"/>
      <c r="B207" s="188" t="s">
        <v>225</v>
      </c>
      <c r="C207" s="189"/>
      <c r="D207" s="189"/>
      <c r="E207" s="189"/>
      <c r="F207" s="189"/>
      <c r="G207" s="189"/>
      <c r="H207" s="189"/>
      <c r="I207" s="189"/>
      <c r="J207" s="190"/>
      <c r="K207" s="191" t="s">
        <v>220</v>
      </c>
      <c r="L207" s="191"/>
      <c r="M207" s="191"/>
      <c r="N207" s="191"/>
      <c r="O207" s="191"/>
      <c r="P207" s="191"/>
      <c r="Q207" s="191"/>
      <c r="R207" s="191"/>
      <c r="S207" s="191"/>
      <c r="T207" s="191"/>
      <c r="U207" s="191"/>
      <c r="V207" s="191"/>
      <c r="W207" s="191"/>
      <c r="X207" s="191"/>
      <c r="Y207" s="191"/>
      <c r="Z207" s="191"/>
      <c r="AA207" s="191"/>
      <c r="AB207" s="191"/>
      <c r="AC207" s="192">
        <f>AH207/AH188</f>
        <v>0.12012012012012012</v>
      </c>
      <c r="AD207" s="192"/>
      <c r="AE207" s="192"/>
      <c r="AF207" s="192"/>
      <c r="AG207" s="192"/>
      <c r="AH207" s="67">
        <f>SUM(AH208:AH215)</f>
        <v>3.0000000000000001E-3</v>
      </c>
      <c r="AI207" s="59"/>
    </row>
    <row r="208" spans="1:35" s="66" customFormat="1" ht="21.95" customHeight="1" outlineLevel="2">
      <c r="A208" s="64"/>
      <c r="B208" s="201" t="s">
        <v>234</v>
      </c>
      <c r="C208" s="202"/>
      <c r="D208" s="202"/>
      <c r="E208" s="202"/>
      <c r="F208" s="202"/>
      <c r="G208" s="202"/>
      <c r="H208" s="202"/>
      <c r="I208" s="202"/>
      <c r="J208" s="202"/>
      <c r="K208" s="203" t="s">
        <v>221</v>
      </c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196">
        <f>AH208/$AH$207</f>
        <v>8.3333333333333329E-2</v>
      </c>
      <c r="AD208" s="196"/>
      <c r="AE208" s="196"/>
      <c r="AF208" s="196"/>
      <c r="AG208" s="196"/>
      <c r="AH208" s="68">
        <v>2.5000000000000001E-4</v>
      </c>
      <c r="AI208" s="65"/>
    </row>
    <row r="209" spans="1:35" s="66" customFormat="1" ht="21.95" customHeight="1" outlineLevel="2">
      <c r="A209" s="64"/>
      <c r="B209" s="201" t="s">
        <v>235</v>
      </c>
      <c r="C209" s="202"/>
      <c r="D209" s="202"/>
      <c r="E209" s="202"/>
      <c r="F209" s="202"/>
      <c r="G209" s="202"/>
      <c r="H209" s="202"/>
      <c r="I209" s="202"/>
      <c r="J209" s="202"/>
      <c r="K209" s="203" t="s">
        <v>210</v>
      </c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196">
        <f t="shared" ref="AC209:AC215" si="15">AH209/$AH$207</f>
        <v>9.9999999999999992E-2</v>
      </c>
      <c r="AD209" s="196"/>
      <c r="AE209" s="196"/>
      <c r="AF209" s="196"/>
      <c r="AG209" s="196"/>
      <c r="AH209" s="68">
        <v>2.9999999999999997E-4</v>
      </c>
      <c r="AI209" s="65"/>
    </row>
    <row r="210" spans="1:35" s="66" customFormat="1" ht="21.95" customHeight="1" outlineLevel="2">
      <c r="A210" s="64"/>
      <c r="B210" s="201" t="s">
        <v>236</v>
      </c>
      <c r="C210" s="202"/>
      <c r="D210" s="202"/>
      <c r="E210" s="202"/>
      <c r="F210" s="202"/>
      <c r="G210" s="202"/>
      <c r="H210" s="202"/>
      <c r="I210" s="202"/>
      <c r="J210" s="202"/>
      <c r="K210" s="203" t="s">
        <v>211</v>
      </c>
      <c r="L210" s="203"/>
      <c r="M210" s="203"/>
      <c r="N210" s="203"/>
      <c r="O210" s="203"/>
      <c r="P210" s="203"/>
      <c r="Q210" s="203"/>
      <c r="R210" s="203"/>
      <c r="S210" s="203"/>
      <c r="T210" s="203"/>
      <c r="U210" s="203"/>
      <c r="V210" s="203"/>
      <c r="W210" s="203"/>
      <c r="X210" s="203"/>
      <c r="Y210" s="203"/>
      <c r="Z210" s="203"/>
      <c r="AA210" s="203"/>
      <c r="AB210" s="203"/>
      <c r="AC210" s="196">
        <f t="shared" si="15"/>
        <v>0.15</v>
      </c>
      <c r="AD210" s="196"/>
      <c r="AE210" s="196"/>
      <c r="AF210" s="196"/>
      <c r="AG210" s="196"/>
      <c r="AH210" s="68">
        <v>4.4999999999999999E-4</v>
      </c>
      <c r="AI210" s="65"/>
    </row>
    <row r="211" spans="1:35" s="66" customFormat="1" ht="21.95" customHeight="1" outlineLevel="2">
      <c r="A211" s="64"/>
      <c r="B211" s="201" t="s">
        <v>237</v>
      </c>
      <c r="C211" s="202"/>
      <c r="D211" s="202"/>
      <c r="E211" s="202"/>
      <c r="F211" s="202"/>
      <c r="G211" s="202"/>
      <c r="H211" s="202"/>
      <c r="I211" s="202"/>
      <c r="J211" s="202"/>
      <c r="K211" s="203" t="s">
        <v>212</v>
      </c>
      <c r="L211" s="203"/>
      <c r="M211" s="203"/>
      <c r="N211" s="203"/>
      <c r="O211" s="203"/>
      <c r="P211" s="203"/>
      <c r="Q211" s="203"/>
      <c r="R211" s="203"/>
      <c r="S211" s="203"/>
      <c r="T211" s="203"/>
      <c r="U211" s="203"/>
      <c r="V211" s="203"/>
      <c r="W211" s="203"/>
      <c r="X211" s="203"/>
      <c r="Y211" s="203"/>
      <c r="Z211" s="203"/>
      <c r="AA211" s="203"/>
      <c r="AB211" s="203"/>
      <c r="AC211" s="196">
        <f t="shared" si="15"/>
        <v>0.3</v>
      </c>
      <c r="AD211" s="196"/>
      <c r="AE211" s="196"/>
      <c r="AF211" s="196"/>
      <c r="AG211" s="196"/>
      <c r="AH211" s="68">
        <v>8.9999999999999998E-4</v>
      </c>
      <c r="AI211" s="65"/>
    </row>
    <row r="212" spans="1:35" s="66" customFormat="1" ht="21.95" customHeight="1" outlineLevel="2">
      <c r="A212" s="64"/>
      <c r="B212" s="201" t="s">
        <v>238</v>
      </c>
      <c r="C212" s="202"/>
      <c r="D212" s="202"/>
      <c r="E212" s="202"/>
      <c r="F212" s="202"/>
      <c r="G212" s="202"/>
      <c r="H212" s="202"/>
      <c r="I212" s="202"/>
      <c r="J212" s="202"/>
      <c r="K212" s="203" t="s">
        <v>213</v>
      </c>
      <c r="L212" s="203"/>
      <c r="M212" s="203"/>
      <c r="N212" s="203"/>
      <c r="O212" s="203"/>
      <c r="P212" s="203"/>
      <c r="Q212" s="203"/>
      <c r="R212" s="203"/>
      <c r="S212" s="203"/>
      <c r="T212" s="203"/>
      <c r="U212" s="203"/>
      <c r="V212" s="203"/>
      <c r="W212" s="203"/>
      <c r="X212" s="203"/>
      <c r="Y212" s="203"/>
      <c r="Z212" s="203"/>
      <c r="AA212" s="203"/>
      <c r="AB212" s="203"/>
      <c r="AC212" s="196">
        <f t="shared" si="15"/>
        <v>0.13333333333333333</v>
      </c>
      <c r="AD212" s="196"/>
      <c r="AE212" s="196"/>
      <c r="AF212" s="196"/>
      <c r="AG212" s="196"/>
      <c r="AH212" s="68">
        <v>4.0000000000000002E-4</v>
      </c>
      <c r="AI212" s="65"/>
    </row>
    <row r="213" spans="1:35" s="66" customFormat="1" ht="21.95" customHeight="1" outlineLevel="2">
      <c r="A213" s="64"/>
      <c r="B213" s="201" t="s">
        <v>239</v>
      </c>
      <c r="C213" s="202"/>
      <c r="D213" s="202"/>
      <c r="E213" s="202"/>
      <c r="F213" s="202"/>
      <c r="G213" s="202"/>
      <c r="H213" s="202"/>
      <c r="I213" s="202"/>
      <c r="J213" s="202"/>
      <c r="K213" s="203" t="s">
        <v>214</v>
      </c>
      <c r="L213" s="203"/>
      <c r="M213" s="203"/>
      <c r="N213" s="203"/>
      <c r="O213" s="203"/>
      <c r="P213" s="203"/>
      <c r="Q213" s="203"/>
      <c r="R213" s="203"/>
      <c r="S213" s="203"/>
      <c r="T213" s="203"/>
      <c r="U213" s="203"/>
      <c r="V213" s="203"/>
      <c r="W213" s="203"/>
      <c r="X213" s="203"/>
      <c r="Y213" s="203"/>
      <c r="Z213" s="203"/>
      <c r="AA213" s="203"/>
      <c r="AB213" s="203"/>
      <c r="AC213" s="196">
        <f t="shared" si="15"/>
        <v>0.13333333333333333</v>
      </c>
      <c r="AD213" s="196"/>
      <c r="AE213" s="196"/>
      <c r="AF213" s="196"/>
      <c r="AG213" s="196"/>
      <c r="AH213" s="68">
        <v>4.0000000000000002E-4</v>
      </c>
      <c r="AI213" s="65"/>
    </row>
    <row r="214" spans="1:35" s="66" customFormat="1" ht="21.95" customHeight="1" outlineLevel="2">
      <c r="A214" s="64"/>
      <c r="B214" s="201" t="s">
        <v>240</v>
      </c>
      <c r="C214" s="202"/>
      <c r="D214" s="202"/>
      <c r="E214" s="202"/>
      <c r="F214" s="202"/>
      <c r="G214" s="202"/>
      <c r="H214" s="202"/>
      <c r="I214" s="202"/>
      <c r="J214" s="202"/>
      <c r="K214" s="203" t="s">
        <v>215</v>
      </c>
      <c r="L214" s="203"/>
      <c r="M214" s="203"/>
      <c r="N214" s="203"/>
      <c r="O214" s="203"/>
      <c r="P214" s="203"/>
      <c r="Q214" s="203"/>
      <c r="R214" s="203"/>
      <c r="S214" s="203"/>
      <c r="T214" s="203"/>
      <c r="U214" s="203"/>
      <c r="V214" s="203"/>
      <c r="W214" s="203"/>
      <c r="X214" s="203"/>
      <c r="Y214" s="203"/>
      <c r="Z214" s="203"/>
      <c r="AA214" s="203"/>
      <c r="AB214" s="203"/>
      <c r="AC214" s="196">
        <f t="shared" si="15"/>
        <v>4.9999999999999996E-2</v>
      </c>
      <c r="AD214" s="196"/>
      <c r="AE214" s="196"/>
      <c r="AF214" s="196"/>
      <c r="AG214" s="196"/>
      <c r="AH214" s="68">
        <v>1.4999999999999999E-4</v>
      </c>
      <c r="AI214" s="65"/>
    </row>
    <row r="215" spans="1:35" s="66" customFormat="1" ht="21.95" customHeight="1" outlineLevel="2">
      <c r="A215" s="64"/>
      <c r="B215" s="201" t="s">
        <v>241</v>
      </c>
      <c r="C215" s="202"/>
      <c r="D215" s="202"/>
      <c r="E215" s="202"/>
      <c r="F215" s="202"/>
      <c r="G215" s="202"/>
      <c r="H215" s="202"/>
      <c r="I215" s="202"/>
      <c r="J215" s="202"/>
      <c r="K215" s="203" t="s">
        <v>216</v>
      </c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  <c r="Z215" s="203"/>
      <c r="AA215" s="203"/>
      <c r="AB215" s="203"/>
      <c r="AC215" s="196">
        <f t="shared" si="15"/>
        <v>4.9999999999999996E-2</v>
      </c>
      <c r="AD215" s="196"/>
      <c r="AE215" s="196"/>
      <c r="AF215" s="196"/>
      <c r="AG215" s="196"/>
      <c r="AH215" s="68">
        <v>1.4999999999999999E-4</v>
      </c>
      <c r="AI215" s="65"/>
    </row>
    <row r="216" spans="1:35" ht="21.95" customHeight="1">
      <c r="A216" s="23"/>
      <c r="B216" s="204">
        <v>1.7</v>
      </c>
      <c r="C216" s="205"/>
      <c r="D216" s="205"/>
      <c r="E216" s="205"/>
      <c r="F216" s="205"/>
      <c r="G216" s="205"/>
      <c r="H216" s="205"/>
      <c r="I216" s="205"/>
      <c r="J216" s="205"/>
      <c r="K216" s="206" t="s">
        <v>123</v>
      </c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7">
        <f>AH216/AH11</f>
        <v>5.0001250031250784E-2</v>
      </c>
      <c r="AD216" s="207"/>
      <c r="AE216" s="207"/>
      <c r="AF216" s="207"/>
      <c r="AG216" s="207"/>
      <c r="AH216" s="70">
        <f>AH217</f>
        <v>0.05</v>
      </c>
      <c r="AI216" s="57"/>
    </row>
    <row r="217" spans="1:35" ht="21.95" customHeight="1" outlineLevel="1" thickBot="1">
      <c r="A217" s="19"/>
      <c r="B217" s="248" t="s">
        <v>222</v>
      </c>
      <c r="C217" s="249"/>
      <c r="D217" s="249"/>
      <c r="E217" s="249"/>
      <c r="F217" s="249"/>
      <c r="G217" s="249"/>
      <c r="H217" s="249"/>
      <c r="I217" s="249"/>
      <c r="J217" s="250"/>
      <c r="K217" s="245" t="s">
        <v>217</v>
      </c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  <c r="AB217" s="247"/>
      <c r="AC217" s="251">
        <f>AH217/AH216</f>
        <v>1</v>
      </c>
      <c r="AD217" s="252"/>
      <c r="AE217" s="252"/>
      <c r="AF217" s="252"/>
      <c r="AG217" s="253"/>
      <c r="AH217" s="71">
        <v>0.05</v>
      </c>
      <c r="AI217" s="14"/>
    </row>
    <row r="218" spans="1:35" ht="13.5" thickBot="1">
      <c r="A218" s="20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63"/>
      <c r="AD218" s="63"/>
      <c r="AE218" s="63"/>
      <c r="AF218" s="63"/>
      <c r="AG218" s="63"/>
      <c r="AH218" s="63"/>
      <c r="AI218" s="22"/>
    </row>
  </sheetData>
  <mergeCells count="648">
    <mergeCell ref="B162:J162"/>
    <mergeCell ref="K162:AB162"/>
    <mergeCell ref="AC162:AG162"/>
    <mergeCell ref="B178:J178"/>
    <mergeCell ref="K178:AB178"/>
    <mergeCell ref="B108:J108"/>
    <mergeCell ref="K108:AB108"/>
    <mergeCell ref="AC108:AG108"/>
    <mergeCell ref="B142:J142"/>
    <mergeCell ref="K142:AB142"/>
    <mergeCell ref="AC142:AG142"/>
    <mergeCell ref="B136:J136"/>
    <mergeCell ref="K136:AB136"/>
    <mergeCell ref="AC139:AG139"/>
    <mergeCell ref="B135:J135"/>
    <mergeCell ref="K135:AB135"/>
    <mergeCell ref="AC135:AG135"/>
    <mergeCell ref="B163:J163"/>
    <mergeCell ref="K163:AB163"/>
    <mergeCell ref="AC163:AG163"/>
    <mergeCell ref="B187:J187"/>
    <mergeCell ref="K187:AB187"/>
    <mergeCell ref="AC187:AG187"/>
    <mergeCell ref="B182:J182"/>
    <mergeCell ref="K182:AB182"/>
    <mergeCell ref="AC182:AG182"/>
    <mergeCell ref="B183:J183"/>
    <mergeCell ref="K183:AB183"/>
    <mergeCell ref="AC183:AG183"/>
    <mergeCell ref="B184:J184"/>
    <mergeCell ref="K184:AB184"/>
    <mergeCell ref="AC184:AG184"/>
    <mergeCell ref="AC178:AG178"/>
    <mergeCell ref="B179:J179"/>
    <mergeCell ref="K179:AB179"/>
    <mergeCell ref="AC179:AG179"/>
    <mergeCell ref="B172:J172"/>
    <mergeCell ref="K172:AB172"/>
    <mergeCell ref="AC172:AG172"/>
    <mergeCell ref="B185:J185"/>
    <mergeCell ref="K185:AB185"/>
    <mergeCell ref="AC185:AG185"/>
    <mergeCell ref="B186:J186"/>
    <mergeCell ref="K186:AB186"/>
    <mergeCell ref="AC186:AG186"/>
    <mergeCell ref="K217:AB217"/>
    <mergeCell ref="B199:J199"/>
    <mergeCell ref="K199:AB199"/>
    <mergeCell ref="AC199:AG199"/>
    <mergeCell ref="B200:J200"/>
    <mergeCell ref="K200:AB200"/>
    <mergeCell ref="AC200:AG200"/>
    <mergeCell ref="B201:J201"/>
    <mergeCell ref="K201:AB201"/>
    <mergeCell ref="AC201:AG201"/>
    <mergeCell ref="B217:J217"/>
    <mergeCell ref="AC217:AG217"/>
    <mergeCell ref="AC169:AG169"/>
    <mergeCell ref="B166:J166"/>
    <mergeCell ref="K166:AB166"/>
    <mergeCell ref="AC166:AG166"/>
    <mergeCell ref="B164:J164"/>
    <mergeCell ref="K164:AB164"/>
    <mergeCell ref="AC164:AG164"/>
    <mergeCell ref="B165:J165"/>
    <mergeCell ref="K165:AB165"/>
    <mergeCell ref="AC165:AG165"/>
    <mergeCell ref="B167:J167"/>
    <mergeCell ref="K167:AB167"/>
    <mergeCell ref="AC167:AG167"/>
    <mergeCell ref="B168:J168"/>
    <mergeCell ref="B216:J216"/>
    <mergeCell ref="K216:AB216"/>
    <mergeCell ref="AC216:AG216"/>
    <mergeCell ref="B193:J193"/>
    <mergeCell ref="K193:AB193"/>
    <mergeCell ref="AC193:AG193"/>
    <mergeCell ref="B194:J194"/>
    <mergeCell ref="K194:AB194"/>
    <mergeCell ref="AC194:AG194"/>
    <mergeCell ref="B195:J195"/>
    <mergeCell ref="K195:AB195"/>
    <mergeCell ref="AC195:AG195"/>
    <mergeCell ref="B210:J210"/>
    <mergeCell ref="K210:AB210"/>
    <mergeCell ref="AC210:AG210"/>
    <mergeCell ref="B196:J196"/>
    <mergeCell ref="K196:AB196"/>
    <mergeCell ref="AC196:AG196"/>
    <mergeCell ref="B180:J180"/>
    <mergeCell ref="K180:AB180"/>
    <mergeCell ref="AC180:AG180"/>
    <mergeCell ref="B181:J181"/>
    <mergeCell ref="K181:AB181"/>
    <mergeCell ref="AC181:AG181"/>
    <mergeCell ref="B174:J174"/>
    <mergeCell ref="K174:AB174"/>
    <mergeCell ref="AC174:AG174"/>
    <mergeCell ref="B175:J175"/>
    <mergeCell ref="K175:AB175"/>
    <mergeCell ref="AC175:AG175"/>
    <mergeCell ref="B176:J176"/>
    <mergeCell ref="K176:AB176"/>
    <mergeCell ref="AC176:AG176"/>
    <mergeCell ref="AC177:AG177"/>
    <mergeCell ref="B154:J154"/>
    <mergeCell ref="K154:AB154"/>
    <mergeCell ref="AC154:AG154"/>
    <mergeCell ref="B161:J161"/>
    <mergeCell ref="K161:AB161"/>
    <mergeCell ref="AC161:AG161"/>
    <mergeCell ref="AC157:AG157"/>
    <mergeCell ref="B158:J158"/>
    <mergeCell ref="K158:AB158"/>
    <mergeCell ref="AC158:AG158"/>
    <mergeCell ref="B159:J159"/>
    <mergeCell ref="K159:AB159"/>
    <mergeCell ref="AC159:AG159"/>
    <mergeCell ref="K157:AB157"/>
    <mergeCell ref="B157:J157"/>
    <mergeCell ref="B160:J160"/>
    <mergeCell ref="K160:AB160"/>
    <mergeCell ref="AC160:AG160"/>
    <mergeCell ref="B143:J143"/>
    <mergeCell ref="K143:AB143"/>
    <mergeCell ref="AC143:AG143"/>
    <mergeCell ref="B144:J144"/>
    <mergeCell ref="K144:AB144"/>
    <mergeCell ref="AC144:AG144"/>
    <mergeCell ref="B137:J137"/>
    <mergeCell ref="K137:AB137"/>
    <mergeCell ref="AC137:AG137"/>
    <mergeCell ref="B141:J141"/>
    <mergeCell ref="B10:J10"/>
    <mergeCell ref="K10:AB10"/>
    <mergeCell ref="AC10:AG10"/>
    <mergeCell ref="B13:J13"/>
    <mergeCell ref="K13:AB13"/>
    <mergeCell ref="AC13:AG13"/>
    <mergeCell ref="B153:J153"/>
    <mergeCell ref="K153:AB153"/>
    <mergeCell ref="AC153:AG153"/>
    <mergeCell ref="B151:J151"/>
    <mergeCell ref="K151:AB151"/>
    <mergeCell ref="AC151:AG151"/>
    <mergeCell ref="B138:J138"/>
    <mergeCell ref="K138:AB138"/>
    <mergeCell ref="AC138:AG138"/>
    <mergeCell ref="B140:J140"/>
    <mergeCell ref="K140:AB140"/>
    <mergeCell ref="AC140:AG140"/>
    <mergeCell ref="K141:AB141"/>
    <mergeCell ref="AC141:AG141"/>
    <mergeCell ref="B139:J139"/>
    <mergeCell ref="K139:AB139"/>
    <mergeCell ref="B147:J147"/>
    <mergeCell ref="K147:AB147"/>
    <mergeCell ref="A1:J6"/>
    <mergeCell ref="AC1:AI6"/>
    <mergeCell ref="A7:J7"/>
    <mergeCell ref="AC7:AI8"/>
    <mergeCell ref="A8:J8"/>
    <mergeCell ref="S7:T7"/>
    <mergeCell ref="K8:L8"/>
    <mergeCell ref="M8:N8"/>
    <mergeCell ref="O8:P8"/>
    <mergeCell ref="Q8:R8"/>
    <mergeCell ref="Q7:R7"/>
    <mergeCell ref="K1:AB3"/>
    <mergeCell ref="K4:AB4"/>
    <mergeCell ref="U7:V7"/>
    <mergeCell ref="W7:Y7"/>
    <mergeCell ref="Z7:AB7"/>
    <mergeCell ref="K5:AB6"/>
    <mergeCell ref="K7:L7"/>
    <mergeCell ref="M7:N7"/>
    <mergeCell ref="O7:P7"/>
    <mergeCell ref="U8:V8"/>
    <mergeCell ref="W8:Y8"/>
    <mergeCell ref="Z8:AB8"/>
    <mergeCell ref="S8:T8"/>
    <mergeCell ref="B14:J14"/>
    <mergeCell ref="K14:AB14"/>
    <mergeCell ref="AC14:AG14"/>
    <mergeCell ref="B11:J11"/>
    <mergeCell ref="K11:AB11"/>
    <mergeCell ref="AC11:AG11"/>
    <mergeCell ref="B15:J15"/>
    <mergeCell ref="K15:AB15"/>
    <mergeCell ref="AC15:AG15"/>
    <mergeCell ref="B12:J12"/>
    <mergeCell ref="K12:AB12"/>
    <mergeCell ref="AC12:AG12"/>
    <mergeCell ref="B16:J16"/>
    <mergeCell ref="K16:AB16"/>
    <mergeCell ref="AC16:AG16"/>
    <mergeCell ref="B21:J21"/>
    <mergeCell ref="K21:AB21"/>
    <mergeCell ref="AC21:AG21"/>
    <mergeCell ref="B20:J20"/>
    <mergeCell ref="K20:AB20"/>
    <mergeCell ref="AC20:AG20"/>
    <mergeCell ref="B24:J24"/>
    <mergeCell ref="K24:AB24"/>
    <mergeCell ref="AC24:AG24"/>
    <mergeCell ref="B23:J23"/>
    <mergeCell ref="K23:AB23"/>
    <mergeCell ref="AC23:AG23"/>
    <mergeCell ref="B17:J17"/>
    <mergeCell ref="K17:AB17"/>
    <mergeCell ref="AC17:AG17"/>
    <mergeCell ref="B18:J18"/>
    <mergeCell ref="K18:AB18"/>
    <mergeCell ref="AC18:AG18"/>
    <mergeCell ref="B22:J22"/>
    <mergeCell ref="K22:AB22"/>
    <mergeCell ref="AC22:AG22"/>
    <mergeCell ref="B19:J19"/>
    <mergeCell ref="K19:AB19"/>
    <mergeCell ref="AC19:AG19"/>
    <mergeCell ref="B27:J27"/>
    <mergeCell ref="K27:AB27"/>
    <mergeCell ref="AC27:AG27"/>
    <mergeCell ref="B28:J28"/>
    <mergeCell ref="K28:AB28"/>
    <mergeCell ref="AC28:AG28"/>
    <mergeCell ref="B25:J25"/>
    <mergeCell ref="K25:AB25"/>
    <mergeCell ref="AC25:AG25"/>
    <mergeCell ref="B26:J26"/>
    <mergeCell ref="K26:AB26"/>
    <mergeCell ref="AC26:AG26"/>
    <mergeCell ref="B35:J35"/>
    <mergeCell ref="K35:AB35"/>
    <mergeCell ref="AC35:AG35"/>
    <mergeCell ref="B36:J36"/>
    <mergeCell ref="K36:AB36"/>
    <mergeCell ref="AC36:AG36"/>
    <mergeCell ref="B33:J33"/>
    <mergeCell ref="K33:AB33"/>
    <mergeCell ref="AC33:AG33"/>
    <mergeCell ref="B34:J34"/>
    <mergeCell ref="K34:AB34"/>
    <mergeCell ref="AC34:AG34"/>
    <mergeCell ref="B32:J32"/>
    <mergeCell ref="K32:AB32"/>
    <mergeCell ref="AC32:AG32"/>
    <mergeCell ref="B29:J29"/>
    <mergeCell ref="K29:AB29"/>
    <mergeCell ref="AC29:AG29"/>
    <mergeCell ref="B30:J30"/>
    <mergeCell ref="K30:AB30"/>
    <mergeCell ref="AC30:AG30"/>
    <mergeCell ref="B31:J31"/>
    <mergeCell ref="K31:AB31"/>
    <mergeCell ref="AC31:AG31"/>
    <mergeCell ref="B39:J39"/>
    <mergeCell ref="K39:AB39"/>
    <mergeCell ref="AC39:AG39"/>
    <mergeCell ref="B40:J40"/>
    <mergeCell ref="K40:AB40"/>
    <mergeCell ref="AC40:AG40"/>
    <mergeCell ref="B37:J37"/>
    <mergeCell ref="K37:AB37"/>
    <mergeCell ref="AC37:AG37"/>
    <mergeCell ref="B38:J38"/>
    <mergeCell ref="K38:AB38"/>
    <mergeCell ref="AC38:AG38"/>
    <mergeCell ref="B47:J47"/>
    <mergeCell ref="K47:AB47"/>
    <mergeCell ref="AC47:AG47"/>
    <mergeCell ref="B48:J48"/>
    <mergeCell ref="K48:AB48"/>
    <mergeCell ref="AC48:AG48"/>
    <mergeCell ref="B45:J45"/>
    <mergeCell ref="K45:AB45"/>
    <mergeCell ref="AC45:AG45"/>
    <mergeCell ref="B46:J46"/>
    <mergeCell ref="K46:AB46"/>
    <mergeCell ref="AC46:AG46"/>
    <mergeCell ref="B44:J44"/>
    <mergeCell ref="K44:AB44"/>
    <mergeCell ref="AC44:AG44"/>
    <mergeCell ref="B41:J41"/>
    <mergeCell ref="K41:AB41"/>
    <mergeCell ref="AC41:AG41"/>
    <mergeCell ref="B42:J42"/>
    <mergeCell ref="K42:AB42"/>
    <mergeCell ref="AC42:AG42"/>
    <mergeCell ref="B43:J43"/>
    <mergeCell ref="K43:AB43"/>
    <mergeCell ref="AC43:AG43"/>
    <mergeCell ref="B51:J51"/>
    <mergeCell ref="K51:AB51"/>
    <mergeCell ref="AC51:AG51"/>
    <mergeCell ref="B52:J52"/>
    <mergeCell ref="K52:AB52"/>
    <mergeCell ref="AC52:AG52"/>
    <mergeCell ref="B49:J49"/>
    <mergeCell ref="K49:AB49"/>
    <mergeCell ref="AC49:AG49"/>
    <mergeCell ref="B50:J50"/>
    <mergeCell ref="K50:AB50"/>
    <mergeCell ref="AC50:AG50"/>
    <mergeCell ref="B59:J59"/>
    <mergeCell ref="K59:AB59"/>
    <mergeCell ref="AC59:AG59"/>
    <mergeCell ref="B60:J60"/>
    <mergeCell ref="K60:AB60"/>
    <mergeCell ref="AC60:AG60"/>
    <mergeCell ref="B57:J57"/>
    <mergeCell ref="K57:AB57"/>
    <mergeCell ref="AC57:AG57"/>
    <mergeCell ref="B58:J58"/>
    <mergeCell ref="K58:AB58"/>
    <mergeCell ref="AC58:AG58"/>
    <mergeCell ref="B56:J56"/>
    <mergeCell ref="K56:AB56"/>
    <mergeCell ref="AC56:AG56"/>
    <mergeCell ref="B53:J53"/>
    <mergeCell ref="K53:AB53"/>
    <mergeCell ref="AC53:AG53"/>
    <mergeCell ref="B54:J54"/>
    <mergeCell ref="K54:AB54"/>
    <mergeCell ref="AC54:AG54"/>
    <mergeCell ref="B55:J55"/>
    <mergeCell ref="K55:AB55"/>
    <mergeCell ref="AC55:AG55"/>
    <mergeCell ref="B61:J61"/>
    <mergeCell ref="K61:AB61"/>
    <mergeCell ref="AC61:AG61"/>
    <mergeCell ref="B62:J62"/>
    <mergeCell ref="K62:AB62"/>
    <mergeCell ref="AC62:AG62"/>
    <mergeCell ref="B65:J65"/>
    <mergeCell ref="K65:AB65"/>
    <mergeCell ref="AC65:AG65"/>
    <mergeCell ref="B63:J63"/>
    <mergeCell ref="K63:AB63"/>
    <mergeCell ref="AC63:AG63"/>
    <mergeCell ref="B64:J64"/>
    <mergeCell ref="K64:AB64"/>
    <mergeCell ref="AC64:AG64"/>
    <mergeCell ref="B66:J66"/>
    <mergeCell ref="K66:AB66"/>
    <mergeCell ref="AC66:AG66"/>
    <mergeCell ref="B69:J69"/>
    <mergeCell ref="K69:AB69"/>
    <mergeCell ref="AC69:AG69"/>
    <mergeCell ref="B67:J67"/>
    <mergeCell ref="K67:AB67"/>
    <mergeCell ref="AC67:AG67"/>
    <mergeCell ref="B68:J68"/>
    <mergeCell ref="K68:AB68"/>
    <mergeCell ref="AC68:AG68"/>
    <mergeCell ref="B70:J70"/>
    <mergeCell ref="K70:AB70"/>
    <mergeCell ref="AC70:AG70"/>
    <mergeCell ref="B73:J73"/>
    <mergeCell ref="K73:AB73"/>
    <mergeCell ref="AC73:AG73"/>
    <mergeCell ref="B71:J71"/>
    <mergeCell ref="K71:AB71"/>
    <mergeCell ref="AC71:AG71"/>
    <mergeCell ref="B72:J72"/>
    <mergeCell ref="K72:AB72"/>
    <mergeCell ref="AC72:AG72"/>
    <mergeCell ref="B74:J74"/>
    <mergeCell ref="K74:AB74"/>
    <mergeCell ref="AC74:AG74"/>
    <mergeCell ref="B77:J77"/>
    <mergeCell ref="K77:AB77"/>
    <mergeCell ref="AC77:AG77"/>
    <mergeCell ref="B78:J78"/>
    <mergeCell ref="K78:AB78"/>
    <mergeCell ref="AC78:AG78"/>
    <mergeCell ref="B75:J75"/>
    <mergeCell ref="K75:AB75"/>
    <mergeCell ref="AC75:AG75"/>
    <mergeCell ref="B76:J76"/>
    <mergeCell ref="K76:AB76"/>
    <mergeCell ref="AC76:AG76"/>
    <mergeCell ref="B85:J85"/>
    <mergeCell ref="K85:AB85"/>
    <mergeCell ref="B100:J100"/>
    <mergeCell ref="K100:AB100"/>
    <mergeCell ref="AC100:AG100"/>
    <mergeCell ref="AC85:AG85"/>
    <mergeCell ref="B86:J86"/>
    <mergeCell ref="K86:AB86"/>
    <mergeCell ref="AC86:AG86"/>
    <mergeCell ref="B87:J87"/>
    <mergeCell ref="K87:AB87"/>
    <mergeCell ref="AC87:AG87"/>
    <mergeCell ref="B89:J89"/>
    <mergeCell ref="K89:AB89"/>
    <mergeCell ref="AC89:AG89"/>
    <mergeCell ref="B79:J79"/>
    <mergeCell ref="K79:AB79"/>
    <mergeCell ref="AC79:AG79"/>
    <mergeCell ref="K84:AB84"/>
    <mergeCell ref="AC84:AG84"/>
    <mergeCell ref="B81:J81"/>
    <mergeCell ref="K81:AB81"/>
    <mergeCell ref="AC81:AG81"/>
    <mergeCell ref="B82:J82"/>
    <mergeCell ref="K82:AB82"/>
    <mergeCell ref="AC82:AG82"/>
    <mergeCell ref="B83:J83"/>
    <mergeCell ref="K83:AB83"/>
    <mergeCell ref="AC83:AG83"/>
    <mergeCell ref="B80:J80"/>
    <mergeCell ref="K80:AB80"/>
    <mergeCell ref="AC80:AG80"/>
    <mergeCell ref="B84:J84"/>
    <mergeCell ref="K88:AB88"/>
    <mergeCell ref="B88:J88"/>
    <mergeCell ref="AC88:AG88"/>
    <mergeCell ref="B96:J96"/>
    <mergeCell ref="K96:AB96"/>
    <mergeCell ref="AC96:AG96"/>
    <mergeCell ref="B90:J90"/>
    <mergeCell ref="K90:AB90"/>
    <mergeCell ref="AC90:AG90"/>
    <mergeCell ref="B91:J91"/>
    <mergeCell ref="K91:AB91"/>
    <mergeCell ref="AC91:AG91"/>
    <mergeCell ref="B92:J92"/>
    <mergeCell ref="K92:AB92"/>
    <mergeCell ref="AC92:AG92"/>
    <mergeCell ref="B109:J109"/>
    <mergeCell ref="K109:AB109"/>
    <mergeCell ref="AC109:AG109"/>
    <mergeCell ref="K110:AB110"/>
    <mergeCell ref="B111:J111"/>
    <mergeCell ref="K111:AB111"/>
    <mergeCell ref="AC111:AG111"/>
    <mergeCell ref="AC112:AG112"/>
    <mergeCell ref="B110:J110"/>
    <mergeCell ref="B93:J93"/>
    <mergeCell ref="K93:AB93"/>
    <mergeCell ref="AC93:AG93"/>
    <mergeCell ref="AC98:AG98"/>
    <mergeCell ref="AC101:AG101"/>
    <mergeCell ref="K98:AB98"/>
    <mergeCell ref="K99:AB99"/>
    <mergeCell ref="K107:AB107"/>
    <mergeCell ref="K106:AB106"/>
    <mergeCell ref="B106:J106"/>
    <mergeCell ref="AC106:AG106"/>
    <mergeCell ref="B107:J107"/>
    <mergeCell ref="AC107:AG107"/>
    <mergeCell ref="K103:AB103"/>
    <mergeCell ref="AC103:AG103"/>
    <mergeCell ref="B103:J103"/>
    <mergeCell ref="K101:AB101"/>
    <mergeCell ref="B102:J102"/>
    <mergeCell ref="K102:AB102"/>
    <mergeCell ref="B98:J98"/>
    <mergeCell ref="AC102:AG102"/>
    <mergeCell ref="B97:J97"/>
    <mergeCell ref="AC97:AG97"/>
    <mergeCell ref="K97:AB97"/>
    <mergeCell ref="K94:AB94"/>
    <mergeCell ref="K95:AB95"/>
    <mergeCell ref="B101:J101"/>
    <mergeCell ref="B94:J94"/>
    <mergeCell ref="AC94:AG94"/>
    <mergeCell ref="B95:J95"/>
    <mergeCell ref="AC95:AG95"/>
    <mergeCell ref="B148:J148"/>
    <mergeCell ref="K148:AB148"/>
    <mergeCell ref="AC148:AG148"/>
    <mergeCell ref="B149:J149"/>
    <mergeCell ref="K149:AB149"/>
    <mergeCell ref="AC149:AG149"/>
    <mergeCell ref="B99:J99"/>
    <mergeCell ref="AC99:AG99"/>
    <mergeCell ref="AC110:AG110"/>
    <mergeCell ref="B145:J145"/>
    <mergeCell ref="K145:AB145"/>
    <mergeCell ref="AC145:AG145"/>
    <mergeCell ref="B146:J146"/>
    <mergeCell ref="K146:AB146"/>
    <mergeCell ref="AC146:AG146"/>
    <mergeCell ref="AC136:AG136"/>
    <mergeCell ref="B112:J112"/>
    <mergeCell ref="K112:AB112"/>
    <mergeCell ref="B104:J104"/>
    <mergeCell ref="K104:AB104"/>
    <mergeCell ref="AC104:AG104"/>
    <mergeCell ref="B105:J105"/>
    <mergeCell ref="K105:AB105"/>
    <mergeCell ref="AC105:AG105"/>
    <mergeCell ref="B113:J113"/>
    <mergeCell ref="K113:AB113"/>
    <mergeCell ref="AC113:AG113"/>
    <mergeCell ref="AC147:AG147"/>
    <mergeCell ref="B198:J198"/>
    <mergeCell ref="K198:AB198"/>
    <mergeCell ref="AC198:AG198"/>
    <mergeCell ref="B150:J150"/>
    <mergeCell ref="K150:AB150"/>
    <mergeCell ref="AC150:AG150"/>
    <mergeCell ref="B152:J152"/>
    <mergeCell ref="K152:AB152"/>
    <mergeCell ref="AC152:AG152"/>
    <mergeCell ref="B155:J155"/>
    <mergeCell ref="K155:AB155"/>
    <mergeCell ref="AC155:AG155"/>
    <mergeCell ref="B118:J118"/>
    <mergeCell ref="K118:AB118"/>
    <mergeCell ref="AC118:AG118"/>
    <mergeCell ref="B120:J120"/>
    <mergeCell ref="K120:AB120"/>
    <mergeCell ref="AC120:AG120"/>
    <mergeCell ref="B121:J121"/>
    <mergeCell ref="K121:AB121"/>
    <mergeCell ref="B156:J156"/>
    <mergeCell ref="K156:AB156"/>
    <mergeCell ref="AC156:AG156"/>
    <mergeCell ref="B177:J177"/>
    <mergeCell ref="K177:AB177"/>
    <mergeCell ref="B189:J189"/>
    <mergeCell ref="K189:AB189"/>
    <mergeCell ref="AC189:AG189"/>
    <mergeCell ref="B188:J188"/>
    <mergeCell ref="K188:AB188"/>
    <mergeCell ref="AC188:AG188"/>
    <mergeCell ref="K173:AB173"/>
    <mergeCell ref="AC173:AG173"/>
    <mergeCell ref="B170:J170"/>
    <mergeCell ref="K170:AB170"/>
    <mergeCell ref="AC170:AG170"/>
    <mergeCell ref="B171:J171"/>
    <mergeCell ref="K171:AB171"/>
    <mergeCell ref="AC171:AG171"/>
    <mergeCell ref="B173:J173"/>
    <mergeCell ref="K168:AB168"/>
    <mergeCell ref="AC168:AG168"/>
    <mergeCell ref="B169:J169"/>
    <mergeCell ref="K169:AB169"/>
    <mergeCell ref="B190:J190"/>
    <mergeCell ref="K190:AB190"/>
    <mergeCell ref="AC190:AG190"/>
    <mergeCell ref="B202:J202"/>
    <mergeCell ref="K202:AB202"/>
    <mergeCell ref="AC202:AG202"/>
    <mergeCell ref="B203:J203"/>
    <mergeCell ref="K203:AB203"/>
    <mergeCell ref="AC203:AG203"/>
    <mergeCell ref="B197:J197"/>
    <mergeCell ref="K197:AB197"/>
    <mergeCell ref="AC197:AG197"/>
    <mergeCell ref="B192:J192"/>
    <mergeCell ref="K192:AB192"/>
    <mergeCell ref="AC192:AG192"/>
    <mergeCell ref="B191:J191"/>
    <mergeCell ref="K191:AB191"/>
    <mergeCell ref="AC191:AG191"/>
    <mergeCell ref="B204:J204"/>
    <mergeCell ref="K204:AB204"/>
    <mergeCell ref="AC204:AG204"/>
    <mergeCell ref="B211:J211"/>
    <mergeCell ref="K211:AB211"/>
    <mergeCell ref="AC211:AG211"/>
    <mergeCell ref="B205:J205"/>
    <mergeCell ref="K205:AB205"/>
    <mergeCell ref="AC205:AG205"/>
    <mergeCell ref="B215:J215"/>
    <mergeCell ref="K215:AB215"/>
    <mergeCell ref="AC215:AG215"/>
    <mergeCell ref="B206:J206"/>
    <mergeCell ref="K206:AB206"/>
    <mergeCell ref="AC206:AG206"/>
    <mergeCell ref="B207:J207"/>
    <mergeCell ref="K207:AB207"/>
    <mergeCell ref="AC207:AG207"/>
    <mergeCell ref="B208:J208"/>
    <mergeCell ref="K208:AB208"/>
    <mergeCell ref="AC208:AG208"/>
    <mergeCell ref="B209:J209"/>
    <mergeCell ref="K209:AB209"/>
    <mergeCell ref="AC209:AG209"/>
    <mergeCell ref="B214:J214"/>
    <mergeCell ref="K214:AB214"/>
    <mergeCell ref="AC214:AG214"/>
    <mergeCell ref="B212:J212"/>
    <mergeCell ref="K212:AB212"/>
    <mergeCell ref="AC212:AG212"/>
    <mergeCell ref="B213:J213"/>
    <mergeCell ref="K213:AB213"/>
    <mergeCell ref="AC213:AG213"/>
    <mergeCell ref="AC122:AG122"/>
    <mergeCell ref="B123:J123"/>
    <mergeCell ref="K123:AB123"/>
    <mergeCell ref="AC123:AG123"/>
    <mergeCell ref="B124:J124"/>
    <mergeCell ref="K124:AB124"/>
    <mergeCell ref="AC124:AG124"/>
    <mergeCell ref="B114:J114"/>
    <mergeCell ref="K114:AB114"/>
    <mergeCell ref="AC114:AG114"/>
    <mergeCell ref="B115:J115"/>
    <mergeCell ref="K115:AB115"/>
    <mergeCell ref="AC115:AG115"/>
    <mergeCell ref="B116:J116"/>
    <mergeCell ref="K116:AB116"/>
    <mergeCell ref="AC116:AG116"/>
    <mergeCell ref="B117:J117"/>
    <mergeCell ref="K117:AB117"/>
    <mergeCell ref="AC117:AG117"/>
    <mergeCell ref="B122:J122"/>
    <mergeCell ref="K122:AB122"/>
    <mergeCell ref="AC121:AG121"/>
    <mergeCell ref="B125:J125"/>
    <mergeCell ref="K125:AB125"/>
    <mergeCell ref="AC125:AG125"/>
    <mergeCell ref="B126:J126"/>
    <mergeCell ref="K126:AB126"/>
    <mergeCell ref="AC126:AG126"/>
    <mergeCell ref="B127:J127"/>
    <mergeCell ref="K127:AB127"/>
    <mergeCell ref="AC127:AG127"/>
    <mergeCell ref="B133:J133"/>
    <mergeCell ref="K133:AB133"/>
    <mergeCell ref="AC133:AG133"/>
    <mergeCell ref="B134:J134"/>
    <mergeCell ref="K134:AB134"/>
    <mergeCell ref="AC134:AG134"/>
    <mergeCell ref="B119:J119"/>
    <mergeCell ref="K119:AB119"/>
    <mergeCell ref="AC119:AG119"/>
    <mergeCell ref="B131:J131"/>
    <mergeCell ref="K131:AB131"/>
    <mergeCell ref="AC131:AG131"/>
    <mergeCell ref="B132:J132"/>
    <mergeCell ref="K132:AB132"/>
    <mergeCell ref="AC132:AG132"/>
    <mergeCell ref="B128:J128"/>
    <mergeCell ref="K128:AB128"/>
    <mergeCell ref="AC128:AG128"/>
    <mergeCell ref="B129:J129"/>
    <mergeCell ref="K129:AB129"/>
    <mergeCell ref="AC129:AG129"/>
    <mergeCell ref="B130:J130"/>
    <mergeCell ref="K130:AB130"/>
    <mergeCell ref="AC130:AG130"/>
  </mergeCells>
  <phoneticPr fontId="24" type="noConversion"/>
  <printOptions horizontalCentered="1" gridLinesSet="0"/>
  <pageMargins left="0.19685039370078741" right="0.19685039370078741" top="0.19685039370078741" bottom="0.19685039370078741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Note 1</vt:lpstr>
      <vt:lpstr>Cover!Print_Area</vt:lpstr>
      <vt:lpstr>'Note 1'!Print_Area</vt:lpstr>
      <vt:lpstr>REVISION!Print_Area</vt:lpstr>
      <vt:lpstr>'Note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Mehdi Moghofeh</cp:lastModifiedBy>
  <cp:lastPrinted>2025-04-15T10:27:57Z</cp:lastPrinted>
  <dcterms:created xsi:type="dcterms:W3CDTF">1996-10-14T23:33:28Z</dcterms:created>
  <dcterms:modified xsi:type="dcterms:W3CDTF">2025-04-15T10:44:11Z</dcterms:modified>
</cp:coreProperties>
</file>